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4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5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Statistika 151024\Nastava\GP - prilozi\"/>
    </mc:Choice>
  </mc:AlternateContent>
  <xr:revisionPtr revIDLastSave="0" documentId="13_ncr:1_{D0829F08-7A54-4C35-913C-ECC93D4303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d" sheetId="9" r:id="rId1"/>
    <sheet name="mod (2)" sheetId="7" r:id="rId2"/>
    <sheet name="kvantili" sheetId="8" r:id="rId3"/>
    <sheet name="kvantili (2)" sheetId="10" r:id="rId4"/>
  </sheets>
  <definedNames>
    <definedName name="OLE_LINK2" localSheetId="0">mod!#REF!</definedName>
    <definedName name="OLE_LINK2" localSheetId="1">'mod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7" l="1"/>
  <c r="K29" i="10" l="1"/>
  <c r="Q34" i="10" l="1"/>
  <c r="Q29" i="10"/>
  <c r="N34" i="10"/>
  <c r="N29" i="10"/>
  <c r="K34" i="10"/>
  <c r="J8" i="7"/>
  <c r="J7" i="7"/>
  <c r="J10" i="7" l="1"/>
  <c r="H37" i="10"/>
  <c r="H36" i="10" s="1"/>
  <c r="H35" i="10" s="1"/>
  <c r="H34" i="10" s="1"/>
  <c r="H33" i="10" s="1"/>
  <c r="H32" i="10" s="1"/>
  <c r="H31" i="10" s="1"/>
  <c r="H30" i="10" s="1"/>
  <c r="H29" i="10" s="1"/>
  <c r="H28" i="10" s="1"/>
  <c r="G29" i="10"/>
  <c r="N33" i="10" s="1"/>
  <c r="N36" i="10" s="1"/>
  <c r="G30" i="10" l="1"/>
  <c r="G12" i="10"/>
  <c r="G13" i="10" s="1"/>
  <c r="G14" i="10" s="1"/>
  <c r="G15" i="10" s="1"/>
  <c r="G16" i="10" s="1"/>
  <c r="G17" i="10" s="1"/>
  <c r="G18" i="10" s="1"/>
  <c r="G19" i="10" s="1"/>
  <c r="G20" i="10" s="1"/>
  <c r="F21" i="10"/>
  <c r="G16" i="7"/>
  <c r="G17" i="7"/>
  <c r="G18" i="7"/>
  <c r="G19" i="7"/>
  <c r="G20" i="7"/>
  <c r="G21" i="7"/>
  <c r="G22" i="7"/>
  <c r="E23" i="7"/>
  <c r="B23" i="9"/>
  <c r="E23" i="9"/>
  <c r="F21" i="8"/>
  <c r="B23" i="7"/>
  <c r="G25" i="7" l="1"/>
  <c r="M7" i="7"/>
  <c r="M8" i="7"/>
  <c r="K33" i="10"/>
  <c r="K36" i="10" s="1"/>
  <c r="G31" i="10"/>
  <c r="G32" i="10" s="1"/>
  <c r="G33" i="10" s="1"/>
  <c r="K20" i="10"/>
  <c r="K16" i="10"/>
  <c r="K12" i="10"/>
  <c r="G23" i="7"/>
  <c r="M10" i="7" l="1"/>
  <c r="G34" i="10"/>
  <c r="G35" i="10" s="1"/>
  <c r="G36" i="10" s="1"/>
  <c r="G37" i="10" s="1"/>
  <c r="G38" i="10" s="1"/>
  <c r="Q33" i="10"/>
  <c r="Q36" i="10" s="1"/>
</calcChain>
</file>

<file path=xl/sharedStrings.xml><?xml version="1.0" encoding="utf-8"?>
<sst xmlns="http://schemas.openxmlformats.org/spreadsheetml/2006/main" count="224" uniqueCount="94">
  <si>
    <t>ukupno</t>
  </si>
  <si>
    <t>površina         (ha)</t>
  </si>
  <si>
    <t>starost (godina)</t>
  </si>
  <si>
    <t>20-40</t>
  </si>
  <si>
    <t>0-20</t>
  </si>
  <si>
    <t>40-60</t>
  </si>
  <si>
    <t>60-80</t>
  </si>
  <si>
    <t>80-100</t>
  </si>
  <si>
    <t>100-120</t>
  </si>
  <si>
    <t>120-140</t>
  </si>
  <si>
    <t>šume prema starosti</t>
  </si>
  <si>
    <t>MOD</t>
  </si>
  <si>
    <r>
      <t xml:space="preserve">za vrijednosti grupirane u </t>
    </r>
    <r>
      <rPr>
        <b/>
        <u/>
        <sz val="10"/>
        <rFont val="Arial"/>
        <family val="2"/>
        <charset val="238"/>
      </rPr>
      <t>razrede</t>
    </r>
    <r>
      <rPr>
        <b/>
        <sz val="10"/>
        <rFont val="Arial"/>
        <family val="2"/>
        <charset val="238"/>
      </rPr>
      <t>:</t>
    </r>
  </si>
  <si>
    <r>
      <t xml:space="preserve">i </t>
    </r>
    <r>
      <rPr>
        <sz val="10"/>
        <rFont val="Arial"/>
        <family val="2"/>
        <charset val="238"/>
      </rPr>
      <t>–</t>
    </r>
    <r>
      <rPr>
        <sz val="10"/>
        <rFont val="Arial"/>
        <family val="2"/>
        <charset val="238"/>
      </rPr>
      <t xml:space="preserve"> veličina modalnog razreda</t>
    </r>
  </si>
  <si>
    <r>
      <t xml:space="preserve">a </t>
    </r>
    <r>
      <rPr>
        <sz val="10"/>
        <rFont val="Arial"/>
        <family val="2"/>
        <charset val="238"/>
      </rPr>
      <t>–</t>
    </r>
    <r>
      <rPr>
        <sz val="10"/>
        <rFont val="Arial"/>
        <family val="2"/>
        <charset val="238"/>
      </rPr>
      <t xml:space="preserve"> frekvencija razreda prije modalnog</t>
    </r>
  </si>
  <si>
    <r>
      <t xml:space="preserve">b </t>
    </r>
    <r>
      <rPr>
        <sz val="10"/>
        <rFont val="Arial"/>
        <family val="2"/>
        <charset val="238"/>
      </rPr>
      <t>–</t>
    </r>
    <r>
      <rPr>
        <sz val="10"/>
        <rFont val="Arial"/>
        <family val="2"/>
        <charset val="238"/>
      </rPr>
      <t xml:space="preserve"> frekvencija modalnog razreda</t>
    </r>
  </si>
  <si>
    <r>
      <t xml:space="preserve">c </t>
    </r>
    <r>
      <rPr>
        <sz val="10"/>
        <rFont val="Arial"/>
        <family val="2"/>
        <charset val="238"/>
      </rPr>
      <t>–</t>
    </r>
    <r>
      <rPr>
        <sz val="10"/>
        <rFont val="Arial"/>
        <family val="2"/>
        <charset val="238"/>
      </rPr>
      <t xml:space="preserve"> frekvencija razreda iza modalnog</t>
    </r>
  </si>
  <si>
    <r>
      <t>L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–</t>
    </r>
    <r>
      <rPr>
        <sz val="10"/>
        <rFont val="Arial"/>
        <family val="2"/>
        <charset val="238"/>
      </rPr>
      <t xml:space="preserve"> donja granica modalnog razreda</t>
    </r>
  </si>
  <si>
    <t>5-10</t>
  </si>
  <si>
    <t>10-20</t>
  </si>
  <si>
    <t>20-30</t>
  </si>
  <si>
    <t>30-50</t>
  </si>
  <si>
    <t>50-100</t>
  </si>
  <si>
    <t>100-150</t>
  </si>
  <si>
    <t>150-200</t>
  </si>
  <si>
    <t>dućani prema površini prodajnog prostora</t>
  </si>
  <si>
    <r>
      <t>površina        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</si>
  <si>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broj        dućana</t>
  </si>
  <si>
    <t>veličina razreda</t>
  </si>
  <si>
    <t>korigirane frekvencije</t>
  </si>
  <si>
    <t>-</t>
  </si>
  <si>
    <t>MEDIJAN I KVARTILI</t>
  </si>
  <si>
    <t>za pojedinačne vrijednosti i vrijednosti grupirane tako</t>
  </si>
  <si>
    <t>da se u jednoj grupi nalaze jedinice s jednakom vrijednošću obilježja:</t>
  </si>
  <si>
    <t>kum. niz "manje od"</t>
  </si>
  <si>
    <t>za vrijednosti grupirane u razrede:</t>
  </si>
  <si>
    <r>
      <t>f</t>
    </r>
    <r>
      <rPr>
        <vertAlign val="subscript"/>
        <sz val="10"/>
        <rFont val="Arial"/>
        <family val="2"/>
        <charset val="238"/>
      </rPr>
      <t>med</t>
    </r>
    <r>
      <rPr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– frekvencija medijalnog razreda</t>
    </r>
  </si>
  <si>
    <r>
      <t>f</t>
    </r>
    <r>
      <rPr>
        <vertAlign val="subscript"/>
        <sz val="10"/>
        <rFont val="Arial"/>
        <family val="2"/>
        <charset val="238"/>
      </rPr>
      <t>kvart</t>
    </r>
    <r>
      <rPr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– frekvencija kvartilnog razreda</t>
    </r>
  </si>
  <si>
    <t>veličina posjeda (ha)</t>
  </si>
  <si>
    <t>0,5-1</t>
  </si>
  <si>
    <t>1-2</t>
  </si>
  <si>
    <t>2-3</t>
  </si>
  <si>
    <t>3-4</t>
  </si>
  <si>
    <t>4-5</t>
  </si>
  <si>
    <t>5-6</t>
  </si>
  <si>
    <t>6-8</t>
  </si>
  <si>
    <t>8-10</t>
  </si>
  <si>
    <t>10-15</t>
  </si>
  <si>
    <t>kum. niz "više od"</t>
  </si>
  <si>
    <r>
      <t>≤</t>
    </r>
    <r>
      <rPr>
        <sz val="10"/>
        <rFont val="Arial"/>
        <family val="2"/>
        <charset val="238"/>
      </rPr>
      <t>0,5</t>
    </r>
  </si>
  <si>
    <t>&gt;15</t>
  </si>
  <si>
    <t>broj gospodarst.</t>
  </si>
  <si>
    <t>poljoprivredna gospodarstva prema veličini posjeda</t>
  </si>
  <si>
    <r>
      <t>L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–</t>
    </r>
    <r>
      <rPr>
        <sz val="10"/>
        <rFont val="Arial"/>
        <family val="2"/>
        <charset val="238"/>
      </rPr>
      <t xml:space="preserve"> donja granica medijalnog, odnosno kvartilnog razreda</t>
    </r>
  </si>
  <si>
    <r>
      <t xml:space="preserve">i </t>
    </r>
    <r>
      <rPr>
        <sz val="10"/>
        <rFont val="Arial"/>
        <family val="2"/>
        <charset val="238"/>
      </rPr>
      <t>–</t>
    </r>
    <r>
      <rPr>
        <sz val="10"/>
        <rFont val="Arial"/>
        <family val="2"/>
        <charset val="238"/>
      </rPr>
      <t xml:space="preserve"> veličina medijalnog, odnosno kvartilnog razreda</t>
    </r>
  </si>
  <si>
    <r>
      <t>Σ</t>
    </r>
    <r>
      <rPr>
        <sz val="10"/>
        <rFont val="Arial"/>
        <family val="2"/>
        <charset val="238"/>
      </rPr>
      <t>f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– zbroj frekvencija do medijalnog, odnosno kvartilnog razreda</t>
    </r>
  </si>
  <si>
    <t>stambene zgrade prema broju etaža</t>
  </si>
  <si>
    <t>broj zgrada</t>
  </si>
  <si>
    <t>broj etaža</t>
  </si>
  <si>
    <t>≥10</t>
  </si>
  <si>
    <r>
      <t>grafičko određivanje moda</t>
    </r>
    <r>
      <rPr>
        <sz val="10"/>
        <rFont val="Arial"/>
        <family val="2"/>
        <charset val="238"/>
      </rPr>
      <t>: šume prema starosti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</si>
  <si>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</si>
  <si>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godine</t>
  </si>
  <si>
    <t>ha</t>
  </si>
  <si>
    <t>Me=</t>
  </si>
  <si>
    <r>
      <t>Q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=</t>
    </r>
  </si>
  <si>
    <r>
      <t>Q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=</t>
    </r>
  </si>
  <si>
    <t xml:space="preserve">       </t>
  </si>
  <si>
    <t>šume</t>
  </si>
  <si>
    <r>
      <t>L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=</t>
    </r>
  </si>
  <si>
    <t>i =</t>
  </si>
  <si>
    <t>(b-a) =</t>
  </si>
  <si>
    <t>(b-c) =</t>
  </si>
  <si>
    <t>Mo =</t>
  </si>
  <si>
    <t>dućani</t>
  </si>
  <si>
    <r>
      <t>Σ</t>
    </r>
    <r>
      <rPr>
        <sz val="10"/>
        <rFont val="Arial"/>
        <family val="2"/>
        <charset val="238"/>
      </rPr>
      <t>f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=</t>
    </r>
  </si>
  <si>
    <r>
      <t>f</t>
    </r>
    <r>
      <rPr>
        <vertAlign val="subscript"/>
        <sz val="10"/>
        <rFont val="Arial"/>
        <family val="2"/>
        <charset val="238"/>
      </rPr>
      <t>med</t>
    </r>
    <r>
      <rPr>
        <sz val="10"/>
        <rFont val="Arial"/>
        <family val="2"/>
        <charset val="238"/>
      </rPr>
      <t xml:space="preserve"> =</t>
    </r>
  </si>
  <si>
    <r>
      <t>f</t>
    </r>
    <r>
      <rPr>
        <vertAlign val="subscript"/>
        <sz val="10"/>
        <rFont val="Arial"/>
        <family val="2"/>
        <charset val="238"/>
      </rPr>
      <t>kvart</t>
    </r>
    <r>
      <rPr>
        <sz val="10"/>
        <rFont val="Arial"/>
        <family val="2"/>
        <charset val="238"/>
      </rPr>
      <t xml:space="preserve"> =</t>
    </r>
  </si>
  <si>
    <t>medijan</t>
  </si>
  <si>
    <t>donji kvartil</t>
  </si>
  <si>
    <t>gornji kvartil</t>
  </si>
  <si>
    <t>5 etaža</t>
  </si>
  <si>
    <t>4 etaže</t>
  </si>
  <si>
    <t>6 etaža</t>
  </si>
  <si>
    <t>N/2 =</t>
  </si>
  <si>
    <t>N/4 =</t>
  </si>
  <si>
    <t>3N/4 =</t>
  </si>
  <si>
    <t>Me =</t>
  </si>
  <si>
    <r>
      <t>Q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=</t>
    </r>
  </si>
  <si>
    <r>
      <t>r</t>
    </r>
    <r>
      <rPr>
        <vertAlign val="subscript"/>
        <sz val="11"/>
        <rFont val="Arial"/>
        <family val="2"/>
        <charset val="238"/>
      </rPr>
      <t>Me</t>
    </r>
    <r>
      <rPr>
        <sz val="10"/>
        <rFont val="Arial"/>
        <family val="2"/>
        <charset val="238"/>
      </rPr>
      <t xml:space="preserve"> =</t>
    </r>
  </si>
  <si>
    <r>
      <t>r</t>
    </r>
    <r>
      <rPr>
        <vertAlign val="subscript"/>
        <sz val="11"/>
        <rFont val="Arial"/>
        <family val="2"/>
        <charset val="238"/>
      </rPr>
      <t>Q1</t>
    </r>
    <r>
      <rPr>
        <sz val="10"/>
        <rFont val="Arial"/>
        <family val="2"/>
        <charset val="238"/>
      </rPr>
      <t xml:space="preserve"> =</t>
    </r>
  </si>
  <si>
    <r>
      <t>r</t>
    </r>
    <r>
      <rPr>
        <vertAlign val="subscript"/>
        <sz val="11"/>
        <rFont val="Arial"/>
        <family val="2"/>
        <charset val="238"/>
      </rPr>
      <t>Q3</t>
    </r>
    <r>
      <rPr>
        <sz val="11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=</t>
    </r>
  </si>
  <si>
    <r>
      <t>Q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=</t>
    </r>
  </si>
  <si>
    <t>kum. niz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</si>
</sst>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vertAlign val="subscript"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6" xfId="0" applyBorder="1"/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/>
    <xf numFmtId="0" fontId="5" fillId="2" borderId="0" xfId="0" applyFont="1" applyFill="1"/>
    <xf numFmtId="0" fontId="0" fillId="0" borderId="0" xfId="0" applyAlignment="1">
      <alignment horizontal="right"/>
    </xf>
    <xf numFmtId="1" fontId="0" fillId="0" borderId="3" xfId="0" applyNumberFormat="1" applyBorder="1"/>
    <xf numFmtId="0" fontId="10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2" fontId="0" fillId="0" borderId="0" xfId="0" applyNumberFormat="1"/>
    <xf numFmtId="1" fontId="0" fillId="0" borderId="0" xfId="0" applyNumberFormat="1"/>
    <xf numFmtId="1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47123833601068"/>
          <c:y val="0.17325111801645962"/>
          <c:w val="0.74465161643314226"/>
          <c:h val="0.65729192438359785"/>
        </c:manualLayout>
      </c:layout>
      <c:scatterChart>
        <c:scatterStyle val="lineMarker"/>
        <c:varyColors val="0"/>
        <c:ser>
          <c:idx val="1"/>
          <c:order val="0"/>
          <c:tx>
            <c:strRef>
              <c:f>mod!$B$53</c:f>
              <c:strCache>
                <c:ptCount val="1"/>
                <c:pt idx="0">
                  <c:v>površina         (ha)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mod!$A$54:$A$63</c:f>
              <c:numCache>
                <c:formatCode>General</c:formatCode>
                <c:ptCount val="10"/>
                <c:pt idx="0">
                  <c:v>40</c:v>
                </c:pt>
                <c:pt idx="1">
                  <c:v>40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100</c:v>
                </c:pt>
                <c:pt idx="9">
                  <c:v>100</c:v>
                </c:pt>
              </c:numCache>
            </c:numRef>
          </c:xVal>
          <c:yVal>
            <c:numRef>
              <c:f>mod!$B$54:$B$63</c:f>
              <c:numCache>
                <c:formatCode>General</c:formatCode>
                <c:ptCount val="10"/>
                <c:pt idx="0">
                  <c:v>0</c:v>
                </c:pt>
                <c:pt idx="1">
                  <c:v>6541</c:v>
                </c:pt>
                <c:pt idx="2">
                  <c:v>6541</c:v>
                </c:pt>
                <c:pt idx="3">
                  <c:v>0</c:v>
                </c:pt>
                <c:pt idx="4">
                  <c:v>7045</c:v>
                </c:pt>
                <c:pt idx="5">
                  <c:v>7045</c:v>
                </c:pt>
                <c:pt idx="6">
                  <c:v>0</c:v>
                </c:pt>
                <c:pt idx="7">
                  <c:v>4226</c:v>
                </c:pt>
                <c:pt idx="8">
                  <c:v>4226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3-467B-AED9-84C3A8876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24528"/>
        <c:axId val="179925088"/>
      </c:scatterChart>
      <c:valAx>
        <c:axId val="179924528"/>
        <c:scaling>
          <c:orientation val="minMax"/>
          <c:max val="100"/>
          <c:min val="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>
                    <a:solidFill>
                      <a:schemeClr val="tx1"/>
                    </a:solidFill>
                  </a:rPr>
                  <a:t>G</a:t>
                </a:r>
                <a:r>
                  <a:rPr lang="en-US">
                    <a:solidFill>
                      <a:schemeClr val="tx1"/>
                    </a:solidFill>
                  </a:rPr>
                  <a:t>odine</a:t>
                </a:r>
              </a:p>
            </c:rich>
          </c:tx>
          <c:layout>
            <c:manualLayout>
              <c:xMode val="edge"/>
              <c:yMode val="edge"/>
              <c:x val="0.78693001167496202"/>
              <c:y val="0.90987226995881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925088"/>
        <c:crosses val="autoZero"/>
        <c:crossBetween val="midCat"/>
        <c:majorUnit val="20"/>
      </c:valAx>
      <c:valAx>
        <c:axId val="17992508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Površina (ha)</a:t>
                </a:r>
              </a:p>
            </c:rich>
          </c:tx>
          <c:layout>
            <c:manualLayout>
              <c:xMode val="edge"/>
              <c:yMode val="edge"/>
              <c:x val="3.3979230857012439E-2"/>
              <c:y val="1.3445124202686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92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4" Type="http://schemas.openxmlformats.org/officeDocument/2006/relationships/image" Target="../media/image4.w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171450</xdr:rowOff>
        </xdr:from>
        <xdr:to>
          <xdr:col>3</xdr:col>
          <xdr:colOff>47625</xdr:colOff>
          <xdr:row>9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28</xdr:row>
      <xdr:rowOff>157161</xdr:rowOff>
    </xdr:from>
    <xdr:to>
      <xdr:col>3</xdr:col>
      <xdr:colOff>704850</xdr:colOff>
      <xdr:row>47</xdr:row>
      <xdr:rowOff>19049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451757</xdr:colOff>
      <xdr:row>33</xdr:row>
      <xdr:rowOff>87085</xdr:rowOff>
    </xdr:from>
    <xdr:to>
      <xdr:col>2</xdr:col>
      <xdr:colOff>451757</xdr:colOff>
      <xdr:row>34</xdr:row>
      <xdr:rowOff>48986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164771" y="12061371"/>
          <a:ext cx="713015" cy="125186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33</xdr:row>
      <xdr:rowOff>81643</xdr:rowOff>
    </xdr:from>
    <xdr:to>
      <xdr:col>2</xdr:col>
      <xdr:colOff>446314</xdr:colOff>
      <xdr:row>37</xdr:row>
      <xdr:rowOff>119742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170214" y="12055929"/>
          <a:ext cx="702129" cy="69124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34</xdr:row>
      <xdr:rowOff>27215</xdr:rowOff>
    </xdr:from>
    <xdr:to>
      <xdr:col>1</xdr:col>
      <xdr:colOff>571500</xdr:colOff>
      <xdr:row>44</xdr:row>
      <xdr:rowOff>54428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84514" y="12164786"/>
          <a:ext cx="0" cy="1660071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0.67847</cdr:x>
      <cdr:y>0.17466</cdr:y>
    </cdr:from>
    <cdr:to>
      <cdr:x>0.87081</cdr:x>
      <cdr:y>0.31604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645333A-3654-45A3-BFD8-4B18176D2224}"/>
            </a:ext>
          </a:extLst>
        </cdr:cNvPr>
        <cdr:cNvSpPr txBox="1"/>
      </cdr:nvSpPr>
      <cdr:spPr>
        <a:xfrm xmlns:a="http://schemas.openxmlformats.org/drawingml/2006/main">
          <a:off x="1929493" y="517753"/>
          <a:ext cx="547007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hr-HR" sz="1100"/>
        </a:p>
      </cdr:txBody>
    </cdr:sp>
  </cdr:relSizeAnchor>
  <cdr:relSizeAnchor xmlns:cdr="http://schemas.openxmlformats.org/drawingml/2006/chartDrawing">
    <cdr:from>
      <cdr:x>0.67847</cdr:x>
      <cdr:y>0.05348</cdr:y>
    </cdr:from>
    <cdr:to>
      <cdr:x>0.8555</cdr:x>
      <cdr:y>0.14161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94ADD76-38BE-41D3-A1C7-CED56FE58A74}"/>
            </a:ext>
          </a:extLst>
        </cdr:cNvPr>
        <cdr:cNvSpPr txBox="1"/>
      </cdr:nvSpPr>
      <cdr:spPr>
        <a:xfrm xmlns:a="http://schemas.openxmlformats.org/drawingml/2006/main">
          <a:off x="1929493" y="158525"/>
          <a:ext cx="503464" cy="261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hr-HR" sz="1100"/>
        </a:p>
      </cdr:txBody>
    </cdr:sp>
  </cdr:relSizeAnchor>
  <cdr:relSizeAnchor xmlns:cdr="http://schemas.openxmlformats.org/drawingml/2006/chartDrawing">
    <cdr:from>
      <cdr:x>0.40882</cdr:x>
      <cdr:y>0.84007</cdr:y>
    </cdr:from>
    <cdr:to>
      <cdr:x>0.60535</cdr:x>
      <cdr:y>0.91572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3DAC1C-5B8A-4208-8310-619F0FCABF64}"/>
            </a:ext>
          </a:extLst>
        </cdr:cNvPr>
        <cdr:cNvSpPr txBox="1"/>
      </cdr:nvSpPr>
      <cdr:spPr>
        <a:xfrm xmlns:a="http://schemas.openxmlformats.org/drawingml/2006/main">
          <a:off x="1164309" y="2468515"/>
          <a:ext cx="559716" cy="222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hr-HR" sz="900" b="1">
              <a:solidFill>
                <a:srgbClr val="FF0000"/>
              </a:solidFill>
            </a:rPr>
            <a:t>63 = Mo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171450</xdr:rowOff>
        </xdr:from>
        <xdr:to>
          <xdr:col>3</xdr:col>
          <xdr:colOff>47625</xdr:colOff>
          <xdr:row>9</xdr:row>
          <xdr:rowOff>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4</xdr:col>
          <xdr:colOff>38100</xdr:colOff>
          <xdr:row>32</xdr:row>
          <xdr:rowOff>66675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32</xdr:row>
          <xdr:rowOff>190500</xdr:rowOff>
        </xdr:from>
        <xdr:to>
          <xdr:col>6</xdr:col>
          <xdr:colOff>47625</xdr:colOff>
          <xdr:row>35</xdr:row>
          <xdr:rowOff>57150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47625</xdr:rowOff>
        </xdr:from>
        <xdr:to>
          <xdr:col>6</xdr:col>
          <xdr:colOff>28575</xdr:colOff>
          <xdr:row>45</xdr:row>
          <xdr:rowOff>28575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4</xdr:col>
          <xdr:colOff>38100</xdr:colOff>
          <xdr:row>32</xdr:row>
          <xdr:rowOff>66675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32</xdr:row>
          <xdr:rowOff>190500</xdr:rowOff>
        </xdr:from>
        <xdr:to>
          <xdr:col>6</xdr:col>
          <xdr:colOff>47625</xdr:colOff>
          <xdr:row>35</xdr:row>
          <xdr:rowOff>57150</xdr:rowOff>
        </xdr:to>
        <xdr:sp macro="" textlink="">
          <xdr:nvSpPr>
            <xdr:cNvPr id="6150" name="Object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47625</xdr:rowOff>
        </xdr:from>
        <xdr:to>
          <xdr:col>6</xdr:col>
          <xdr:colOff>28575</xdr:colOff>
          <xdr:row>45</xdr:row>
          <xdr:rowOff>28575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9525</xdr:rowOff>
        </xdr:from>
        <xdr:to>
          <xdr:col>1</xdr:col>
          <xdr:colOff>209550</xdr:colOff>
          <xdr:row>11</xdr:row>
          <xdr:rowOff>38100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133350</xdr:rowOff>
        </xdr:from>
        <xdr:to>
          <xdr:col>1</xdr:col>
          <xdr:colOff>209550</xdr:colOff>
          <xdr:row>15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95250</xdr:rowOff>
        </xdr:from>
        <xdr:to>
          <xdr:col>1</xdr:col>
          <xdr:colOff>304800</xdr:colOff>
          <xdr:row>18</xdr:row>
          <xdr:rowOff>190500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9525</xdr:rowOff>
        </xdr:from>
        <xdr:to>
          <xdr:col>2</xdr:col>
          <xdr:colOff>171450</xdr:colOff>
          <xdr:row>28</xdr:row>
          <xdr:rowOff>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133350</xdr:rowOff>
        </xdr:from>
        <xdr:to>
          <xdr:col>2</xdr:col>
          <xdr:colOff>114300</xdr:colOff>
          <xdr:row>33</xdr:row>
          <xdr:rowOff>95250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47625</xdr:rowOff>
        </xdr:from>
        <xdr:to>
          <xdr:col>2</xdr:col>
          <xdr:colOff>209550</xdr:colOff>
          <xdr:row>39</xdr:row>
          <xdr:rowOff>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9525</xdr:rowOff>
        </xdr:from>
        <xdr:to>
          <xdr:col>1</xdr:col>
          <xdr:colOff>209550</xdr:colOff>
          <xdr:row>11</xdr:row>
          <xdr:rowOff>38100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133350</xdr:rowOff>
        </xdr:from>
        <xdr:to>
          <xdr:col>1</xdr:col>
          <xdr:colOff>209550</xdr:colOff>
          <xdr:row>15</xdr:row>
          <xdr:rowOff>19050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95250</xdr:rowOff>
        </xdr:from>
        <xdr:to>
          <xdr:col>1</xdr:col>
          <xdr:colOff>304800</xdr:colOff>
          <xdr:row>18</xdr:row>
          <xdr:rowOff>190500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9525</xdr:rowOff>
        </xdr:from>
        <xdr:to>
          <xdr:col>2</xdr:col>
          <xdr:colOff>171450</xdr:colOff>
          <xdr:row>28</xdr:row>
          <xdr:rowOff>0</xdr:rowOff>
        </xdr:to>
        <xdr:sp macro="" textlink="">
          <xdr:nvSpPr>
            <xdr:cNvPr id="9220" name="Object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133350</xdr:rowOff>
        </xdr:from>
        <xdr:to>
          <xdr:col>2</xdr:col>
          <xdr:colOff>114300</xdr:colOff>
          <xdr:row>33</xdr:row>
          <xdr:rowOff>95250</xdr:rowOff>
        </xdr:to>
        <xdr:sp macro="" textlink="">
          <xdr:nvSpPr>
            <xdr:cNvPr id="9221" name="Object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47625</xdr:rowOff>
        </xdr:from>
        <xdr:to>
          <xdr:col>2</xdr:col>
          <xdr:colOff>209550</xdr:colOff>
          <xdr:row>39</xdr:row>
          <xdr:rowOff>0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7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image" Target="../media/image4.w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2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13" Type="http://schemas.openxmlformats.org/officeDocument/2006/relationships/image" Target="../media/image9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12" Type="http://schemas.openxmlformats.org/officeDocument/2006/relationships/oleObject" Target="../embeddings/oleObject13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0.bin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5" Type="http://schemas.openxmlformats.org/officeDocument/2006/relationships/image" Target="../media/image10.emf"/><Relationship Id="rId10" Type="http://schemas.openxmlformats.org/officeDocument/2006/relationships/oleObject" Target="../embeddings/oleObject12.bin"/><Relationship Id="rId4" Type="http://schemas.openxmlformats.org/officeDocument/2006/relationships/oleObject" Target="../embeddings/oleObject9.bin"/><Relationship Id="rId9" Type="http://schemas.openxmlformats.org/officeDocument/2006/relationships/image" Target="../media/image7.emf"/><Relationship Id="rId14" Type="http://schemas.openxmlformats.org/officeDocument/2006/relationships/oleObject" Target="../embeddings/oleObject1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7.bin"/><Relationship Id="rId13" Type="http://schemas.openxmlformats.org/officeDocument/2006/relationships/image" Target="../media/image9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6.emf"/><Relationship Id="rId12" Type="http://schemas.openxmlformats.org/officeDocument/2006/relationships/oleObject" Target="../embeddings/oleObject19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5" Type="http://schemas.openxmlformats.org/officeDocument/2006/relationships/image" Target="../media/image10.emf"/><Relationship Id="rId10" Type="http://schemas.openxmlformats.org/officeDocument/2006/relationships/oleObject" Target="../embeddings/oleObject18.bin"/><Relationship Id="rId4" Type="http://schemas.openxmlformats.org/officeDocument/2006/relationships/oleObject" Target="../embeddings/oleObject15.bin"/><Relationship Id="rId9" Type="http://schemas.openxmlformats.org/officeDocument/2006/relationships/image" Target="../media/image7.emf"/><Relationship Id="rId14" Type="http://schemas.openxmlformats.org/officeDocument/2006/relationships/oleObject" Target="../embeddings/oleObject2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zoomScaleNormal="100" workbookViewId="0"/>
  </sheetViews>
  <sheetFormatPr defaultRowHeight="12.75" x14ac:dyDescent="0.2"/>
  <cols>
    <col min="1" max="7" width="10.7109375" customWidth="1"/>
    <col min="8" max="8" width="11.5703125" customWidth="1"/>
  </cols>
  <sheetData>
    <row r="1" spans="1:14" ht="15.75" x14ac:dyDescent="0.25">
      <c r="A1" s="6" t="s">
        <v>11</v>
      </c>
    </row>
    <row r="2" spans="1:14" x14ac:dyDescent="0.2">
      <c r="I2" s="24" t="s">
        <v>68</v>
      </c>
      <c r="L2" s="24" t="s">
        <v>74</v>
      </c>
    </row>
    <row r="5" spans="1:14" ht="15" customHeight="1" x14ac:dyDescent="0.3">
      <c r="A5" s="5" t="s">
        <v>12</v>
      </c>
      <c r="E5" t="s">
        <v>17</v>
      </c>
      <c r="I5" s="40" t="s">
        <v>69</v>
      </c>
      <c r="L5" s="40" t="s">
        <v>69</v>
      </c>
    </row>
    <row r="6" spans="1:14" ht="15" customHeight="1" x14ac:dyDescent="0.2">
      <c r="E6" t="s">
        <v>13</v>
      </c>
      <c r="I6" s="40" t="s">
        <v>70</v>
      </c>
      <c r="L6" s="40" t="s">
        <v>70</v>
      </c>
    </row>
    <row r="7" spans="1:14" ht="15" customHeight="1" x14ac:dyDescent="0.2">
      <c r="E7" t="s">
        <v>14</v>
      </c>
      <c r="I7" s="40" t="s">
        <v>71</v>
      </c>
      <c r="L7" s="40" t="s">
        <v>71</v>
      </c>
    </row>
    <row r="8" spans="1:14" ht="15" customHeight="1" x14ac:dyDescent="0.2">
      <c r="E8" t="s">
        <v>15</v>
      </c>
      <c r="I8" s="40" t="s">
        <v>72</v>
      </c>
      <c r="L8" s="40" t="s">
        <v>72</v>
      </c>
    </row>
    <row r="9" spans="1:14" ht="15" customHeight="1" x14ac:dyDescent="0.2">
      <c r="E9" t="s">
        <v>16</v>
      </c>
    </row>
    <row r="10" spans="1:14" ht="12.75" customHeight="1" x14ac:dyDescent="0.2">
      <c r="I10" s="40" t="s">
        <v>73</v>
      </c>
      <c r="J10" s="42"/>
      <c r="K10" s="39"/>
      <c r="L10" s="40" t="s">
        <v>73</v>
      </c>
      <c r="N10" s="39"/>
    </row>
    <row r="11" spans="1:14" ht="12.75" customHeight="1" x14ac:dyDescent="0.2"/>
    <row r="13" spans="1:14" x14ac:dyDescent="0.2">
      <c r="A13" s="22" t="s">
        <v>10</v>
      </c>
      <c r="D13" s="23" t="s">
        <v>25</v>
      </c>
    </row>
    <row r="15" spans="1:14" ht="30" customHeight="1" x14ac:dyDescent="0.2">
      <c r="A15" s="2" t="s">
        <v>2</v>
      </c>
      <c r="B15" s="2" t="s">
        <v>1</v>
      </c>
      <c r="D15" s="17" t="s">
        <v>26</v>
      </c>
      <c r="E15" s="17" t="s">
        <v>27</v>
      </c>
      <c r="F15" s="17"/>
      <c r="G15" s="17"/>
    </row>
    <row r="16" spans="1:14" ht="15.75" customHeight="1" x14ac:dyDescent="0.2">
      <c r="A16" s="3" t="s">
        <v>4</v>
      </c>
      <c r="B16" s="1">
        <v>2959</v>
      </c>
      <c r="D16" s="15" t="s">
        <v>18</v>
      </c>
      <c r="E16" s="1">
        <v>7</v>
      </c>
      <c r="F16" s="1"/>
      <c r="G16" s="1"/>
    </row>
    <row r="17" spans="1:7" ht="15.75" customHeight="1" x14ac:dyDescent="0.2">
      <c r="A17" s="3" t="s">
        <v>3</v>
      </c>
      <c r="B17" s="1">
        <v>4544</v>
      </c>
      <c r="D17" s="15" t="s">
        <v>19</v>
      </c>
      <c r="E17" s="1">
        <v>16</v>
      </c>
      <c r="F17" s="1"/>
      <c r="G17" s="1"/>
    </row>
    <row r="18" spans="1:7" ht="15.75" customHeight="1" thickBot="1" x14ac:dyDescent="0.25">
      <c r="A18" s="7" t="s">
        <v>5</v>
      </c>
      <c r="B18" s="8">
        <v>6541</v>
      </c>
      <c r="D18" s="15" t="s">
        <v>20</v>
      </c>
      <c r="E18" s="1">
        <v>19</v>
      </c>
      <c r="F18" s="1"/>
      <c r="G18" s="1"/>
    </row>
    <row r="19" spans="1:7" ht="15.75" customHeight="1" thickTop="1" thickBot="1" x14ac:dyDescent="0.25">
      <c r="A19" s="11" t="s">
        <v>6</v>
      </c>
      <c r="B19" s="12">
        <v>7045</v>
      </c>
      <c r="D19" s="15" t="s">
        <v>21</v>
      </c>
      <c r="E19" s="1">
        <v>26</v>
      </c>
      <c r="F19" s="1"/>
      <c r="G19" s="1"/>
    </row>
    <row r="20" spans="1:7" ht="15.75" customHeight="1" thickTop="1" x14ac:dyDescent="0.2">
      <c r="A20" s="9" t="s">
        <v>7</v>
      </c>
      <c r="B20" s="10">
        <v>4226</v>
      </c>
      <c r="D20" s="15" t="s">
        <v>22</v>
      </c>
      <c r="E20" s="1">
        <v>32</v>
      </c>
      <c r="F20" s="1"/>
      <c r="G20" s="1"/>
    </row>
    <row r="21" spans="1:7" ht="15.75" customHeight="1" x14ac:dyDescent="0.2">
      <c r="A21" s="4" t="s">
        <v>8</v>
      </c>
      <c r="B21" s="1">
        <v>1679</v>
      </c>
      <c r="D21" s="15" t="s">
        <v>23</v>
      </c>
      <c r="E21" s="1">
        <v>22</v>
      </c>
      <c r="F21" s="1"/>
      <c r="G21" s="1"/>
    </row>
    <row r="22" spans="1:7" ht="15.75" customHeight="1" x14ac:dyDescent="0.2">
      <c r="A22" s="4" t="s">
        <v>9</v>
      </c>
      <c r="B22" s="1">
        <v>541</v>
      </c>
      <c r="D22" s="15" t="s">
        <v>24</v>
      </c>
      <c r="E22" s="1">
        <v>15</v>
      </c>
      <c r="F22" s="1"/>
      <c r="G22" s="1"/>
    </row>
    <row r="23" spans="1:7" ht="16.5" customHeight="1" x14ac:dyDescent="0.2">
      <c r="A23" s="4" t="s">
        <v>0</v>
      </c>
      <c r="B23" s="1">
        <f>SUM(B16:B22)</f>
        <v>27535</v>
      </c>
      <c r="D23" s="15" t="s">
        <v>0</v>
      </c>
      <c r="E23" s="16">
        <f>SUM(E16:E22)</f>
        <v>137</v>
      </c>
      <c r="F23" s="1"/>
      <c r="G23" s="1"/>
    </row>
    <row r="25" spans="1:7" x14ac:dyDescent="0.2">
      <c r="A25" s="13"/>
    </row>
    <row r="27" spans="1:7" x14ac:dyDescent="0.2">
      <c r="A27" s="24" t="s">
        <v>60</v>
      </c>
    </row>
    <row r="53" spans="1:2" ht="25.5" x14ac:dyDescent="0.2">
      <c r="A53" s="2" t="s">
        <v>2</v>
      </c>
      <c r="B53" s="2" t="s">
        <v>1</v>
      </c>
    </row>
    <row r="54" spans="1:2" x14ac:dyDescent="0.2">
      <c r="A54" s="4">
        <v>40</v>
      </c>
      <c r="B54" s="1">
        <v>0</v>
      </c>
    </row>
    <row r="55" spans="1:2" x14ac:dyDescent="0.2">
      <c r="A55" s="4">
        <v>40</v>
      </c>
      <c r="B55" s="1">
        <v>6541</v>
      </c>
    </row>
    <row r="56" spans="1:2" x14ac:dyDescent="0.2">
      <c r="A56" s="4">
        <v>60</v>
      </c>
      <c r="B56" s="1">
        <v>6541</v>
      </c>
    </row>
    <row r="57" spans="1:2" x14ac:dyDescent="0.2">
      <c r="A57" s="4">
        <v>60</v>
      </c>
      <c r="B57" s="1">
        <v>0</v>
      </c>
    </row>
    <row r="58" spans="1:2" x14ac:dyDescent="0.2">
      <c r="A58" s="4">
        <v>60</v>
      </c>
      <c r="B58" s="1">
        <v>7045</v>
      </c>
    </row>
    <row r="59" spans="1:2" x14ac:dyDescent="0.2">
      <c r="A59" s="4">
        <v>80</v>
      </c>
      <c r="B59" s="1">
        <v>7045</v>
      </c>
    </row>
    <row r="60" spans="1:2" x14ac:dyDescent="0.2">
      <c r="A60" s="4">
        <v>80</v>
      </c>
      <c r="B60" s="1">
        <v>0</v>
      </c>
    </row>
    <row r="61" spans="1:2" x14ac:dyDescent="0.2">
      <c r="A61" s="4">
        <v>80</v>
      </c>
      <c r="B61" s="1">
        <v>4226</v>
      </c>
    </row>
    <row r="62" spans="1:2" x14ac:dyDescent="0.2">
      <c r="A62" s="4">
        <v>100</v>
      </c>
      <c r="B62" s="1">
        <v>4226</v>
      </c>
    </row>
    <row r="63" spans="1:2" x14ac:dyDescent="0.2">
      <c r="A63" s="4">
        <v>100</v>
      </c>
      <c r="B63" s="1"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8193" r:id="rId4">
          <objectPr defaultSize="0" autoPict="0" r:id="rId5">
            <anchor moveWithCells="1">
              <from>
                <xdr:col>0</xdr:col>
                <xdr:colOff>0</xdr:colOff>
                <xdr:row>5</xdr:row>
                <xdr:rowOff>171450</xdr:rowOff>
              </from>
              <to>
                <xdr:col>3</xdr:col>
                <xdr:colOff>47625</xdr:colOff>
                <xdr:row>9</xdr:row>
                <xdr:rowOff>0</xdr:rowOff>
              </to>
            </anchor>
          </objectPr>
        </oleObject>
      </mc:Choice>
      <mc:Fallback>
        <oleObject progId="Equation.DSMT4" shapeId="81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workbookViewId="0"/>
  </sheetViews>
  <sheetFormatPr defaultRowHeight="12.75" x14ac:dyDescent="0.2"/>
  <cols>
    <col min="1" max="7" width="10.7109375" customWidth="1"/>
    <col min="8" max="8" width="11.5703125" customWidth="1"/>
  </cols>
  <sheetData>
    <row r="1" spans="1:16" ht="15.75" x14ac:dyDescent="0.25">
      <c r="A1" s="6" t="s">
        <v>11</v>
      </c>
    </row>
    <row r="2" spans="1:16" x14ac:dyDescent="0.2">
      <c r="I2" s="24" t="s">
        <v>68</v>
      </c>
      <c r="L2" s="24" t="s">
        <v>74</v>
      </c>
    </row>
    <row r="5" spans="1:16" ht="15" customHeight="1" x14ac:dyDescent="0.3">
      <c r="A5" s="5" t="s">
        <v>12</v>
      </c>
      <c r="E5" t="s">
        <v>17</v>
      </c>
      <c r="I5" s="40" t="s">
        <v>69</v>
      </c>
      <c r="J5">
        <v>60</v>
      </c>
      <c r="L5" s="40" t="s">
        <v>69</v>
      </c>
      <c r="M5">
        <v>20</v>
      </c>
    </row>
    <row r="6" spans="1:16" ht="15" customHeight="1" x14ac:dyDescent="0.2">
      <c r="E6" t="s">
        <v>13</v>
      </c>
      <c r="I6" s="40" t="s">
        <v>70</v>
      </c>
      <c r="J6">
        <v>20</v>
      </c>
      <c r="L6" s="40" t="s">
        <v>70</v>
      </c>
      <c r="M6">
        <v>10</v>
      </c>
    </row>
    <row r="7" spans="1:16" ht="15" customHeight="1" x14ac:dyDescent="0.2">
      <c r="E7" t="s">
        <v>14</v>
      </c>
      <c r="I7" s="40" t="s">
        <v>71</v>
      </c>
      <c r="J7">
        <f>B19-B18</f>
        <v>504</v>
      </c>
      <c r="L7" s="40" t="s">
        <v>71</v>
      </c>
      <c r="M7">
        <f>G18-G17</f>
        <v>15</v>
      </c>
    </row>
    <row r="8" spans="1:16" ht="15" customHeight="1" x14ac:dyDescent="0.2">
      <c r="E8" t="s">
        <v>15</v>
      </c>
      <c r="I8" s="40" t="s">
        <v>72</v>
      </c>
      <c r="J8">
        <f>B19-B20</f>
        <v>2819</v>
      </c>
      <c r="L8" s="40" t="s">
        <v>72</v>
      </c>
      <c r="M8" s="42">
        <f>G18-G19</f>
        <v>30</v>
      </c>
    </row>
    <row r="9" spans="1:16" ht="15" customHeight="1" x14ac:dyDescent="0.2">
      <c r="E9" t="s">
        <v>16</v>
      </c>
    </row>
    <row r="10" spans="1:16" ht="12.75" customHeight="1" x14ac:dyDescent="0.2">
      <c r="I10" s="40" t="s">
        <v>73</v>
      </c>
      <c r="J10" s="42">
        <f>J5+J7/(J7+J8)*J6</f>
        <v>63.033403551008128</v>
      </c>
      <c r="K10" s="39" t="s">
        <v>62</v>
      </c>
      <c r="L10" s="40" t="s">
        <v>73</v>
      </c>
      <c r="M10" s="42">
        <f>M5+M7/(M7+M8)*M6</f>
        <v>23.333333333333332</v>
      </c>
      <c r="N10" s="39" t="s">
        <v>61</v>
      </c>
    </row>
    <row r="11" spans="1:16" ht="12.75" customHeight="1" x14ac:dyDescent="0.2"/>
    <row r="13" spans="1:16" x14ac:dyDescent="0.2">
      <c r="A13" s="22" t="s">
        <v>10</v>
      </c>
      <c r="D13" s="23" t="s">
        <v>25</v>
      </c>
    </row>
    <row r="15" spans="1:16" ht="30" customHeight="1" x14ac:dyDescent="0.2">
      <c r="A15" s="2" t="s">
        <v>2</v>
      </c>
      <c r="B15" s="2" t="s">
        <v>1</v>
      </c>
      <c r="D15" s="17" t="s">
        <v>26</v>
      </c>
      <c r="E15" s="17" t="s">
        <v>27</v>
      </c>
      <c r="F15" s="17" t="s">
        <v>28</v>
      </c>
      <c r="G15" s="17" t="s">
        <v>29</v>
      </c>
    </row>
    <row r="16" spans="1:16" ht="15.75" customHeight="1" x14ac:dyDescent="0.2">
      <c r="A16" s="3" t="s">
        <v>4</v>
      </c>
      <c r="B16" s="1">
        <v>2959</v>
      </c>
      <c r="D16" s="15" t="s">
        <v>18</v>
      </c>
      <c r="E16" s="1">
        <v>7</v>
      </c>
      <c r="F16" s="1">
        <v>5</v>
      </c>
      <c r="G16" s="1">
        <f>E16/F16*50</f>
        <v>70</v>
      </c>
      <c r="P16" s="39"/>
    </row>
    <row r="17" spans="1:16" ht="15.75" customHeight="1" thickBot="1" x14ac:dyDescent="0.25">
      <c r="A17" s="3" t="s">
        <v>3</v>
      </c>
      <c r="B17" s="1">
        <v>4544</v>
      </c>
      <c r="D17" s="19" t="s">
        <v>19</v>
      </c>
      <c r="E17" s="8">
        <v>16</v>
      </c>
      <c r="F17" s="8">
        <v>10</v>
      </c>
      <c r="G17" s="8">
        <f t="shared" ref="G17:G22" si="0">E17/F17*50</f>
        <v>80</v>
      </c>
      <c r="P17" s="39"/>
    </row>
    <row r="18" spans="1:16" ht="15.75" customHeight="1" thickTop="1" thickBot="1" x14ac:dyDescent="0.25">
      <c r="A18" s="7" t="s">
        <v>5</v>
      </c>
      <c r="B18" s="8">
        <v>6541</v>
      </c>
      <c r="D18" s="20" t="s">
        <v>20</v>
      </c>
      <c r="E18" s="21">
        <v>19</v>
      </c>
      <c r="F18" s="21">
        <v>10</v>
      </c>
      <c r="G18" s="12">
        <f t="shared" si="0"/>
        <v>95</v>
      </c>
      <c r="P18" s="39"/>
    </row>
    <row r="19" spans="1:16" ht="15.75" customHeight="1" thickTop="1" thickBot="1" x14ac:dyDescent="0.25">
      <c r="A19" s="11" t="s">
        <v>6</v>
      </c>
      <c r="B19" s="12">
        <v>7045</v>
      </c>
      <c r="D19" s="14" t="s">
        <v>21</v>
      </c>
      <c r="E19" s="10">
        <v>26</v>
      </c>
      <c r="F19" s="10">
        <v>20</v>
      </c>
      <c r="G19" s="34">
        <f t="shared" si="0"/>
        <v>65</v>
      </c>
      <c r="M19" s="49"/>
    </row>
    <row r="20" spans="1:16" ht="15.75" customHeight="1" thickTop="1" x14ac:dyDescent="0.2">
      <c r="A20" s="9" t="s">
        <v>7</v>
      </c>
      <c r="B20" s="10">
        <v>4226</v>
      </c>
      <c r="D20" s="15" t="s">
        <v>22</v>
      </c>
      <c r="E20" s="1">
        <v>32</v>
      </c>
      <c r="F20" s="1">
        <v>50</v>
      </c>
      <c r="G20" s="1">
        <f t="shared" si="0"/>
        <v>32</v>
      </c>
      <c r="M20" s="39"/>
    </row>
    <row r="21" spans="1:16" ht="15.75" customHeight="1" x14ac:dyDescent="0.2">
      <c r="A21" s="4" t="s">
        <v>8</v>
      </c>
      <c r="B21" s="1">
        <v>1679</v>
      </c>
      <c r="D21" s="15" t="s">
        <v>23</v>
      </c>
      <c r="E21" s="1">
        <v>22</v>
      </c>
      <c r="F21" s="1">
        <v>50</v>
      </c>
      <c r="G21" s="1">
        <f t="shared" si="0"/>
        <v>22</v>
      </c>
    </row>
    <row r="22" spans="1:16" ht="15.75" customHeight="1" x14ac:dyDescent="0.2">
      <c r="A22" s="4" t="s">
        <v>9</v>
      </c>
      <c r="B22" s="1">
        <v>541</v>
      </c>
      <c r="D22" s="15" t="s">
        <v>24</v>
      </c>
      <c r="E22" s="1">
        <v>15</v>
      </c>
      <c r="F22" s="1">
        <v>50</v>
      </c>
      <c r="G22" s="1">
        <f t="shared" si="0"/>
        <v>15</v>
      </c>
    </row>
    <row r="23" spans="1:16" ht="16.5" customHeight="1" x14ac:dyDescent="0.2">
      <c r="A23" s="4" t="s">
        <v>0</v>
      </c>
      <c r="B23" s="1">
        <f>SUM(B16:B22)</f>
        <v>27535</v>
      </c>
      <c r="D23" s="15" t="s">
        <v>0</v>
      </c>
      <c r="E23" s="16">
        <f>SUM(E16:E22)</f>
        <v>137</v>
      </c>
      <c r="F23" s="18" t="s">
        <v>30</v>
      </c>
      <c r="G23" s="1">
        <f>SUM(G16:G22)</f>
        <v>379</v>
      </c>
    </row>
    <row r="25" spans="1:16" ht="14.25" x14ac:dyDescent="0.2">
      <c r="A25" s="44" t="s">
        <v>73</v>
      </c>
      <c r="B25" s="43">
        <f>60+(B19-B18)/((B19-B18)+(B19-B20))*20</f>
        <v>63.033403551008128</v>
      </c>
      <c r="C25" s="32" t="s">
        <v>62</v>
      </c>
      <c r="F25" s="44" t="s">
        <v>73</v>
      </c>
      <c r="G25" s="31">
        <f>20+(G18-G17)/((G18-G17)+(G18-G19))*10</f>
        <v>23.333333333333332</v>
      </c>
      <c r="H25" s="32" t="s">
        <v>61</v>
      </c>
    </row>
    <row r="27" spans="1:16" x14ac:dyDescent="0.2">
      <c r="A27" s="24"/>
    </row>
    <row r="28" spans="1:16" x14ac:dyDescent="0.2">
      <c r="A28" s="24" t="s">
        <v>10</v>
      </c>
    </row>
    <row r="31" spans="1:16" ht="15.75" x14ac:dyDescent="0.25">
      <c r="A31" s="35"/>
    </row>
    <row r="32" spans="1:16" ht="15.75" x14ac:dyDescent="0.25">
      <c r="A32" s="35"/>
    </row>
    <row r="33" spans="1:1" ht="15.75" x14ac:dyDescent="0.25">
      <c r="A33" s="35" t="s">
        <v>67</v>
      </c>
    </row>
    <row r="40" spans="1:1" x14ac:dyDescent="0.2">
      <c r="A40" s="36" t="s">
        <v>25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6145" r:id="rId4">
          <objectPr defaultSize="0" autoPict="0" r:id="rId5">
            <anchor moveWithCells="1">
              <from>
                <xdr:col>0</xdr:col>
                <xdr:colOff>0</xdr:colOff>
                <xdr:row>5</xdr:row>
                <xdr:rowOff>171450</xdr:rowOff>
              </from>
              <to>
                <xdr:col>3</xdr:col>
                <xdr:colOff>47625</xdr:colOff>
                <xdr:row>9</xdr:row>
                <xdr:rowOff>0</xdr:rowOff>
              </to>
            </anchor>
          </objectPr>
        </oleObject>
      </mc:Choice>
      <mc:Fallback>
        <oleObject progId="Equation.DSMT4" shapeId="6145" r:id="rId4"/>
      </mc:Fallback>
    </mc:AlternateContent>
    <mc:AlternateContent xmlns:mc="http://schemas.openxmlformats.org/markup-compatibility/2006">
      <mc:Choice Requires="x14">
        <oleObject progId="Equation.DSMT4" shapeId="6146" r:id="rId6">
          <objectPr defaultSize="0" autoPict="0" r:id="rId7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4</xdr:col>
                <xdr:colOff>38100</xdr:colOff>
                <xdr:row>32</xdr:row>
                <xdr:rowOff>66675</xdr:rowOff>
              </to>
            </anchor>
          </objectPr>
        </oleObject>
      </mc:Choice>
      <mc:Fallback>
        <oleObject progId="Equation.DSMT4" shapeId="6146" r:id="rId6"/>
      </mc:Fallback>
    </mc:AlternateContent>
    <mc:AlternateContent xmlns:mc="http://schemas.openxmlformats.org/markup-compatibility/2006">
      <mc:Choice Requires="x14">
        <oleObject progId="Equation.DSMT4" shapeId="6147" r:id="rId8">
          <objectPr defaultSize="0" autoPict="0" r:id="rId9">
            <anchor moveWithCells="1" sizeWithCells="1">
              <from>
                <xdr:col>0</xdr:col>
                <xdr:colOff>257175</xdr:colOff>
                <xdr:row>32</xdr:row>
                <xdr:rowOff>190500</xdr:rowOff>
              </from>
              <to>
                <xdr:col>6</xdr:col>
                <xdr:colOff>47625</xdr:colOff>
                <xdr:row>35</xdr:row>
                <xdr:rowOff>57150</xdr:rowOff>
              </to>
            </anchor>
          </objectPr>
        </oleObject>
      </mc:Choice>
      <mc:Fallback>
        <oleObject progId="Equation.DSMT4" shapeId="6147" r:id="rId8"/>
      </mc:Fallback>
    </mc:AlternateContent>
    <mc:AlternateContent xmlns:mc="http://schemas.openxmlformats.org/markup-compatibility/2006">
      <mc:Choice Requires="x14">
        <oleObject progId="Equation.DSMT4" shapeId="6148" r:id="rId10">
          <objectPr defaultSize="0" autoPict="0" r:id="rId11">
            <anchor moveWithCells="1" sizeWithCells="1">
              <from>
                <xdr:col>0</xdr:col>
                <xdr:colOff>0</xdr:colOff>
                <xdr:row>42</xdr:row>
                <xdr:rowOff>47625</xdr:rowOff>
              </from>
              <to>
                <xdr:col>6</xdr:col>
                <xdr:colOff>28575</xdr:colOff>
                <xdr:row>45</xdr:row>
                <xdr:rowOff>28575</xdr:rowOff>
              </to>
            </anchor>
          </objectPr>
        </oleObject>
      </mc:Choice>
      <mc:Fallback>
        <oleObject progId="Equation.DSMT4" shapeId="6148" r:id="rId10"/>
      </mc:Fallback>
    </mc:AlternateContent>
    <mc:AlternateContent xmlns:mc="http://schemas.openxmlformats.org/markup-compatibility/2006">
      <mc:Choice Requires="x14">
        <oleObject progId="Equation.DSMT4" shapeId="6149" r:id="rId12">
          <objectPr defaultSize="0" autoPict="0" r:id="rId7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4</xdr:col>
                <xdr:colOff>38100</xdr:colOff>
                <xdr:row>32</xdr:row>
                <xdr:rowOff>66675</xdr:rowOff>
              </to>
            </anchor>
          </objectPr>
        </oleObject>
      </mc:Choice>
      <mc:Fallback>
        <oleObject progId="Equation.DSMT4" shapeId="6149" r:id="rId12"/>
      </mc:Fallback>
    </mc:AlternateContent>
    <mc:AlternateContent xmlns:mc="http://schemas.openxmlformats.org/markup-compatibility/2006">
      <mc:Choice Requires="x14">
        <oleObject progId="Equation.DSMT4" shapeId="6150" r:id="rId13">
          <objectPr defaultSize="0" autoPict="0" r:id="rId9">
            <anchor moveWithCells="1" sizeWithCells="1">
              <from>
                <xdr:col>0</xdr:col>
                <xdr:colOff>257175</xdr:colOff>
                <xdr:row>32</xdr:row>
                <xdr:rowOff>190500</xdr:rowOff>
              </from>
              <to>
                <xdr:col>6</xdr:col>
                <xdr:colOff>47625</xdr:colOff>
                <xdr:row>35</xdr:row>
                <xdr:rowOff>57150</xdr:rowOff>
              </to>
            </anchor>
          </objectPr>
        </oleObject>
      </mc:Choice>
      <mc:Fallback>
        <oleObject progId="Equation.DSMT4" shapeId="6150" r:id="rId13"/>
      </mc:Fallback>
    </mc:AlternateContent>
    <mc:AlternateContent xmlns:mc="http://schemas.openxmlformats.org/markup-compatibility/2006">
      <mc:Choice Requires="x14">
        <oleObject progId="Equation.DSMT4" shapeId="6151" r:id="rId14">
          <objectPr defaultSize="0" autoPict="0" r:id="rId11">
            <anchor moveWithCells="1" sizeWithCells="1">
              <from>
                <xdr:col>0</xdr:col>
                <xdr:colOff>0</xdr:colOff>
                <xdr:row>42</xdr:row>
                <xdr:rowOff>47625</xdr:rowOff>
              </from>
              <to>
                <xdr:col>6</xdr:col>
                <xdr:colOff>28575</xdr:colOff>
                <xdr:row>45</xdr:row>
                <xdr:rowOff>28575</xdr:rowOff>
              </to>
            </anchor>
          </objectPr>
        </oleObject>
      </mc:Choice>
      <mc:Fallback>
        <oleObject progId="Equation.DSMT4" shapeId="6151" r:id="rId1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/>
  </sheetViews>
  <sheetFormatPr defaultRowHeight="12.75" x14ac:dyDescent="0.2"/>
  <cols>
    <col min="1" max="8" width="10.7109375" customWidth="1"/>
    <col min="18" max="18" width="3.7109375" customWidth="1"/>
  </cols>
  <sheetData>
    <row r="1" spans="1:13" ht="15.75" x14ac:dyDescent="0.25">
      <c r="A1" s="6" t="s">
        <v>31</v>
      </c>
    </row>
    <row r="4" spans="1:13" x14ac:dyDescent="0.2">
      <c r="A4" s="5" t="s">
        <v>32</v>
      </c>
    </row>
    <row r="5" spans="1:13" x14ac:dyDescent="0.2">
      <c r="A5" s="5" t="s">
        <v>33</v>
      </c>
    </row>
    <row r="8" spans="1:13" x14ac:dyDescent="0.2">
      <c r="E8" s="22" t="s">
        <v>56</v>
      </c>
    </row>
    <row r="10" spans="1:13" ht="20.25" customHeight="1" x14ac:dyDescent="0.2">
      <c r="E10" s="28" t="s">
        <v>58</v>
      </c>
      <c r="F10" s="27" t="s">
        <v>57</v>
      </c>
      <c r="G10" s="28"/>
    </row>
    <row r="11" spans="1:13" ht="15.75" customHeight="1" x14ac:dyDescent="0.2">
      <c r="E11" s="15">
        <v>1</v>
      </c>
      <c r="F11" s="1">
        <v>54</v>
      </c>
      <c r="G11" s="1"/>
    </row>
    <row r="12" spans="1:13" ht="15.75" customHeight="1" x14ac:dyDescent="0.2">
      <c r="E12" s="15">
        <v>2</v>
      </c>
      <c r="F12" s="1">
        <v>166</v>
      </c>
      <c r="G12" s="1"/>
      <c r="J12" s="46" t="s">
        <v>89</v>
      </c>
      <c r="K12" s="13"/>
      <c r="M12" s="40" t="s">
        <v>87</v>
      </c>
    </row>
    <row r="13" spans="1:13" ht="15.75" customHeight="1" x14ac:dyDescent="0.2">
      <c r="E13" s="15">
        <v>3</v>
      </c>
      <c r="F13" s="1">
        <v>227</v>
      </c>
      <c r="G13" s="1"/>
      <c r="M13" s="33"/>
    </row>
    <row r="14" spans="1:13" ht="15.75" customHeight="1" x14ac:dyDescent="0.2">
      <c r="E14" s="15">
        <v>4</v>
      </c>
      <c r="F14" s="1">
        <v>351</v>
      </c>
      <c r="G14" s="1"/>
      <c r="M14" s="33"/>
    </row>
    <row r="15" spans="1:13" ht="15.75" customHeight="1" x14ac:dyDescent="0.2">
      <c r="E15" s="15">
        <v>5</v>
      </c>
      <c r="F15" s="1">
        <v>320</v>
      </c>
      <c r="G15" s="1"/>
      <c r="M15" s="33"/>
    </row>
    <row r="16" spans="1:13" ht="15.75" customHeight="1" x14ac:dyDescent="0.2">
      <c r="E16" s="15">
        <v>6</v>
      </c>
      <c r="F16" s="1">
        <v>265</v>
      </c>
      <c r="G16" s="1"/>
      <c r="J16" s="46" t="s">
        <v>90</v>
      </c>
      <c r="K16" s="13"/>
      <c r="M16" s="45" t="s">
        <v>88</v>
      </c>
    </row>
    <row r="17" spans="1:16" ht="15.75" customHeight="1" x14ac:dyDescent="0.2">
      <c r="E17" s="15">
        <v>7</v>
      </c>
      <c r="F17" s="1">
        <v>157</v>
      </c>
      <c r="G17" s="1"/>
      <c r="M17" s="33"/>
    </row>
    <row r="18" spans="1:16" ht="15.75" customHeight="1" x14ac:dyDescent="0.2">
      <c r="E18" s="15">
        <v>8</v>
      </c>
      <c r="F18" s="1">
        <v>112</v>
      </c>
      <c r="G18" s="1"/>
      <c r="M18" s="33"/>
    </row>
    <row r="19" spans="1:16" ht="15.75" customHeight="1" x14ac:dyDescent="0.2">
      <c r="E19" s="15">
        <v>9</v>
      </c>
      <c r="F19" s="1">
        <v>68</v>
      </c>
      <c r="G19" s="1"/>
      <c r="M19" s="33"/>
    </row>
    <row r="20" spans="1:16" ht="15.75" customHeight="1" x14ac:dyDescent="0.2">
      <c r="E20" s="15" t="s">
        <v>59</v>
      </c>
      <c r="F20" s="1">
        <v>83</v>
      </c>
      <c r="G20" s="1"/>
      <c r="J20" s="46" t="s">
        <v>91</v>
      </c>
      <c r="K20" s="13"/>
      <c r="M20" s="45" t="s">
        <v>92</v>
      </c>
    </row>
    <row r="21" spans="1:16" ht="16.5" customHeight="1" x14ac:dyDescent="0.2">
      <c r="E21" s="15" t="s">
        <v>0</v>
      </c>
      <c r="F21" s="1">
        <f>SUM(F11:F20)</f>
        <v>1803</v>
      </c>
      <c r="G21" s="18" t="s">
        <v>30</v>
      </c>
    </row>
    <row r="24" spans="1:16" x14ac:dyDescent="0.2">
      <c r="A24" s="5" t="s">
        <v>35</v>
      </c>
    </row>
    <row r="25" spans="1:16" x14ac:dyDescent="0.2">
      <c r="E25" t="s">
        <v>52</v>
      </c>
    </row>
    <row r="27" spans="1:16" ht="45" customHeight="1" x14ac:dyDescent="0.2">
      <c r="E27" s="27" t="s">
        <v>38</v>
      </c>
      <c r="F27" s="27" t="s">
        <v>51</v>
      </c>
      <c r="G27" s="28"/>
      <c r="H27" s="28"/>
      <c r="J27" s="39" t="s">
        <v>78</v>
      </c>
      <c r="M27" s="39" t="s">
        <v>79</v>
      </c>
      <c r="P27" s="39" t="s">
        <v>80</v>
      </c>
    </row>
    <row r="28" spans="1:16" ht="15.75" customHeight="1" x14ac:dyDescent="0.2">
      <c r="E28" s="26" t="s">
        <v>49</v>
      </c>
      <c r="F28" s="1">
        <v>315</v>
      </c>
      <c r="G28" s="1"/>
      <c r="H28" s="1"/>
    </row>
    <row r="29" spans="1:16" ht="15.75" customHeight="1" x14ac:dyDescent="0.2">
      <c r="E29" s="25" t="s">
        <v>39</v>
      </c>
      <c r="F29" s="1">
        <v>242</v>
      </c>
      <c r="G29" s="1"/>
      <c r="H29" s="1"/>
      <c r="J29" s="40" t="s">
        <v>84</v>
      </c>
      <c r="M29" s="40" t="s">
        <v>85</v>
      </c>
      <c r="P29" s="40" t="s">
        <v>86</v>
      </c>
    </row>
    <row r="30" spans="1:16" ht="15.75" customHeight="1" x14ac:dyDescent="0.2">
      <c r="E30" s="25" t="s">
        <v>40</v>
      </c>
      <c r="F30" s="1">
        <v>464</v>
      </c>
      <c r="G30" s="1"/>
      <c r="H30" s="1"/>
      <c r="L30" s="33"/>
    </row>
    <row r="31" spans="1:16" ht="15.75" customHeight="1" x14ac:dyDescent="0.2">
      <c r="E31" s="25" t="s">
        <v>41</v>
      </c>
      <c r="F31" s="1">
        <v>395</v>
      </c>
      <c r="G31" s="1"/>
      <c r="H31" s="1"/>
      <c r="J31" s="45" t="s">
        <v>69</v>
      </c>
      <c r="L31" s="33"/>
      <c r="M31" s="45" t="s">
        <v>69</v>
      </c>
      <c r="P31" s="45" t="s">
        <v>69</v>
      </c>
    </row>
    <row r="32" spans="1:16" ht="15.75" customHeight="1" x14ac:dyDescent="0.2">
      <c r="E32" s="25" t="s">
        <v>42</v>
      </c>
      <c r="F32" s="1">
        <v>284</v>
      </c>
      <c r="G32" s="1"/>
      <c r="H32" s="1"/>
      <c r="J32" s="40" t="s">
        <v>70</v>
      </c>
      <c r="L32" s="33"/>
      <c r="M32" s="40" t="s">
        <v>70</v>
      </c>
      <c r="P32" s="40" t="s">
        <v>70</v>
      </c>
    </row>
    <row r="33" spans="1:16" ht="15.75" customHeight="1" x14ac:dyDescent="0.2">
      <c r="E33" s="25" t="s">
        <v>43</v>
      </c>
      <c r="F33" s="1">
        <v>230</v>
      </c>
      <c r="G33" s="1"/>
      <c r="H33" s="1"/>
      <c r="J33" s="45" t="s">
        <v>75</v>
      </c>
      <c r="M33" s="45" t="s">
        <v>75</v>
      </c>
      <c r="P33" s="45" t="s">
        <v>75</v>
      </c>
    </row>
    <row r="34" spans="1:16" ht="15.75" customHeight="1" x14ac:dyDescent="0.2">
      <c r="E34" s="25" t="s">
        <v>44</v>
      </c>
      <c r="F34" s="1">
        <v>173</v>
      </c>
      <c r="G34" s="1"/>
      <c r="H34" s="1"/>
      <c r="J34" s="45" t="s">
        <v>76</v>
      </c>
      <c r="L34" s="33"/>
      <c r="M34" s="45" t="s">
        <v>77</v>
      </c>
      <c r="P34" s="45" t="s">
        <v>77</v>
      </c>
    </row>
    <row r="35" spans="1:16" ht="15.75" customHeight="1" x14ac:dyDescent="0.2">
      <c r="E35" s="25" t="s">
        <v>45</v>
      </c>
      <c r="F35" s="1">
        <v>210</v>
      </c>
      <c r="G35" s="1"/>
      <c r="H35" s="1"/>
      <c r="L35" s="33"/>
    </row>
    <row r="36" spans="1:16" ht="15.75" customHeight="1" x14ac:dyDescent="0.2">
      <c r="E36" s="25" t="s">
        <v>46</v>
      </c>
      <c r="F36" s="1">
        <v>133</v>
      </c>
      <c r="G36" s="1"/>
      <c r="H36" s="1"/>
      <c r="J36" s="33" t="s">
        <v>64</v>
      </c>
      <c r="L36" s="33"/>
      <c r="M36" s="48" t="s">
        <v>65</v>
      </c>
      <c r="P36" s="48" t="s">
        <v>66</v>
      </c>
    </row>
    <row r="37" spans="1:16" ht="15.75" customHeight="1" x14ac:dyDescent="0.2">
      <c r="E37" s="25" t="s">
        <v>47</v>
      </c>
      <c r="F37" s="1">
        <v>100</v>
      </c>
      <c r="G37" s="1"/>
      <c r="H37" s="1"/>
      <c r="K37" s="13"/>
    </row>
    <row r="38" spans="1:16" ht="15.75" customHeight="1" x14ac:dyDescent="0.2">
      <c r="E38" s="25" t="s">
        <v>50</v>
      </c>
      <c r="F38" s="1">
        <v>52</v>
      </c>
      <c r="G38" s="1"/>
      <c r="H38" s="1"/>
    </row>
    <row r="39" spans="1:16" ht="16.5" customHeight="1" x14ac:dyDescent="0.2">
      <c r="E39" s="25" t="s">
        <v>0</v>
      </c>
      <c r="F39" s="1">
        <v>2598</v>
      </c>
      <c r="G39" s="18" t="s">
        <v>30</v>
      </c>
      <c r="H39" s="18" t="s">
        <v>30</v>
      </c>
    </row>
    <row r="40" spans="1:16" ht="16.5" customHeight="1" x14ac:dyDescent="0.2">
      <c r="E40" s="29"/>
      <c r="G40" s="30"/>
      <c r="H40" s="30"/>
    </row>
    <row r="42" spans="1:16" ht="15.75" customHeight="1" x14ac:dyDescent="0.3">
      <c r="A42" t="s">
        <v>53</v>
      </c>
    </row>
    <row r="43" spans="1:16" ht="15.75" customHeight="1" x14ac:dyDescent="0.2">
      <c r="A43" t="s">
        <v>54</v>
      </c>
    </row>
    <row r="44" spans="1:16" ht="15.75" x14ac:dyDescent="0.3">
      <c r="A44" s="22" t="s">
        <v>55</v>
      </c>
    </row>
    <row r="45" spans="1:16" ht="15.75" x14ac:dyDescent="0.3">
      <c r="A45" t="s">
        <v>36</v>
      </c>
    </row>
    <row r="46" spans="1:16" ht="15.75" x14ac:dyDescent="0.3">
      <c r="A46" t="s">
        <v>37</v>
      </c>
    </row>
  </sheetData>
  <phoneticPr fontId="2" type="noConversion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7169" r:id="rId4">
          <objectPr defaultSize="0" autoPict="0" r:id="rId5">
            <anchor moveWithCells="1">
              <from>
                <xdr:col>0</xdr:col>
                <xdr:colOff>28575</xdr:colOff>
                <xdr:row>9</xdr:row>
                <xdr:rowOff>9525</xdr:rowOff>
              </from>
              <to>
                <xdr:col>1</xdr:col>
                <xdr:colOff>209550</xdr:colOff>
                <xdr:row>11</xdr:row>
                <xdr:rowOff>38100</xdr:rowOff>
              </to>
            </anchor>
          </objectPr>
        </oleObject>
      </mc:Choice>
      <mc:Fallback>
        <oleObject progId="Equation.DSMT4" shapeId="7169" r:id="rId4"/>
      </mc:Fallback>
    </mc:AlternateContent>
    <mc:AlternateContent xmlns:mc="http://schemas.openxmlformats.org/markup-compatibility/2006">
      <mc:Choice Requires="x14">
        <oleObject progId="Equation.DSMT4" shapeId="7170" r:id="rId6">
          <objectPr defaultSize="0" autoPict="0" r:id="rId7">
            <anchor moveWithCells="1">
              <from>
                <xdr:col>0</xdr:col>
                <xdr:colOff>28575</xdr:colOff>
                <xdr:row>12</xdr:row>
                <xdr:rowOff>133350</xdr:rowOff>
              </from>
              <to>
                <xdr:col>1</xdr:col>
                <xdr:colOff>209550</xdr:colOff>
                <xdr:row>15</xdr:row>
                <xdr:rowOff>19050</xdr:rowOff>
              </to>
            </anchor>
          </objectPr>
        </oleObject>
      </mc:Choice>
      <mc:Fallback>
        <oleObject progId="Equation.DSMT4" shapeId="7170" r:id="rId6"/>
      </mc:Fallback>
    </mc:AlternateContent>
    <mc:AlternateContent xmlns:mc="http://schemas.openxmlformats.org/markup-compatibility/2006">
      <mc:Choice Requires="x14">
        <oleObject progId="Equation.DSMT4" shapeId="7171" r:id="rId8">
          <objectPr defaultSize="0" autoPict="0" r:id="rId9">
            <anchor moveWithCells="1">
              <from>
                <xdr:col>0</xdr:col>
                <xdr:colOff>28575</xdr:colOff>
                <xdr:row>16</xdr:row>
                <xdr:rowOff>95250</xdr:rowOff>
              </from>
              <to>
                <xdr:col>1</xdr:col>
                <xdr:colOff>304800</xdr:colOff>
                <xdr:row>18</xdr:row>
                <xdr:rowOff>190500</xdr:rowOff>
              </to>
            </anchor>
          </objectPr>
        </oleObject>
      </mc:Choice>
      <mc:Fallback>
        <oleObject progId="Equation.DSMT4" shapeId="7171" r:id="rId8"/>
      </mc:Fallback>
    </mc:AlternateContent>
    <mc:AlternateContent xmlns:mc="http://schemas.openxmlformats.org/markup-compatibility/2006">
      <mc:Choice Requires="x14">
        <oleObject progId="Equation.DSMT4" shapeId="7172" r:id="rId10">
          <objectPr defaultSize="0" autoPict="0" r:id="rId11">
            <anchor moveWithCells="1">
              <from>
                <xdr:col>0</xdr:col>
                <xdr:colOff>28575</xdr:colOff>
                <xdr:row>26</xdr:row>
                <xdr:rowOff>9525</xdr:rowOff>
              </from>
              <to>
                <xdr:col>2</xdr:col>
                <xdr:colOff>171450</xdr:colOff>
                <xdr:row>28</xdr:row>
                <xdr:rowOff>0</xdr:rowOff>
              </to>
            </anchor>
          </objectPr>
        </oleObject>
      </mc:Choice>
      <mc:Fallback>
        <oleObject progId="Equation.DSMT4" shapeId="7172" r:id="rId10"/>
      </mc:Fallback>
    </mc:AlternateContent>
    <mc:AlternateContent xmlns:mc="http://schemas.openxmlformats.org/markup-compatibility/2006">
      <mc:Choice Requires="x14">
        <oleObject progId="Equation.DSMT4" shapeId="7173" r:id="rId12">
          <objectPr defaultSize="0" autoPict="0" r:id="rId13">
            <anchor moveWithCells="1">
              <from>
                <xdr:col>0</xdr:col>
                <xdr:colOff>28575</xdr:colOff>
                <xdr:row>29</xdr:row>
                <xdr:rowOff>133350</xdr:rowOff>
              </from>
              <to>
                <xdr:col>2</xdr:col>
                <xdr:colOff>114300</xdr:colOff>
                <xdr:row>33</xdr:row>
                <xdr:rowOff>95250</xdr:rowOff>
              </to>
            </anchor>
          </objectPr>
        </oleObject>
      </mc:Choice>
      <mc:Fallback>
        <oleObject progId="Equation.DSMT4" shapeId="7173" r:id="rId12"/>
      </mc:Fallback>
    </mc:AlternateContent>
    <mc:AlternateContent xmlns:mc="http://schemas.openxmlformats.org/markup-compatibility/2006">
      <mc:Choice Requires="x14">
        <oleObject progId="Equation.DSMT4" shapeId="7174" r:id="rId14">
          <objectPr defaultSize="0" autoPict="0" r:id="rId15">
            <anchor moveWithCells="1">
              <from>
                <xdr:col>0</xdr:col>
                <xdr:colOff>28575</xdr:colOff>
                <xdr:row>35</xdr:row>
                <xdr:rowOff>47625</xdr:rowOff>
              </from>
              <to>
                <xdr:col>2</xdr:col>
                <xdr:colOff>209550</xdr:colOff>
                <xdr:row>39</xdr:row>
                <xdr:rowOff>0</xdr:rowOff>
              </to>
            </anchor>
          </objectPr>
        </oleObject>
      </mc:Choice>
      <mc:Fallback>
        <oleObject progId="Equation.DSMT4" shapeId="7174" r:id="rId1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6"/>
  <sheetViews>
    <sheetView workbookViewId="0"/>
  </sheetViews>
  <sheetFormatPr defaultRowHeight="12.75" x14ac:dyDescent="0.2"/>
  <cols>
    <col min="1" max="8" width="10.7109375" customWidth="1"/>
    <col min="18" max="18" width="3.7109375" customWidth="1"/>
  </cols>
  <sheetData>
    <row r="1" spans="1:14" ht="15.75" x14ac:dyDescent="0.25">
      <c r="A1" s="6" t="s">
        <v>31</v>
      </c>
    </row>
    <row r="4" spans="1:14" x14ac:dyDescent="0.2">
      <c r="A4" s="5" t="s">
        <v>32</v>
      </c>
    </row>
    <row r="5" spans="1:14" x14ac:dyDescent="0.2">
      <c r="A5" s="5" t="s">
        <v>33</v>
      </c>
    </row>
    <row r="8" spans="1:14" x14ac:dyDescent="0.2">
      <c r="E8" s="22" t="s">
        <v>56</v>
      </c>
    </row>
    <row r="9" spans="1:14" x14ac:dyDescent="0.2">
      <c r="J9" s="37"/>
    </row>
    <row r="10" spans="1:14" ht="20.25" customHeight="1" x14ac:dyDescent="0.2">
      <c r="E10" s="28" t="s">
        <v>58</v>
      </c>
      <c r="F10" s="27" t="s">
        <v>57</v>
      </c>
      <c r="G10" s="28" t="s">
        <v>93</v>
      </c>
      <c r="I10" s="38"/>
    </row>
    <row r="11" spans="1:14" ht="15.75" customHeight="1" x14ac:dyDescent="0.2">
      <c r="E11" s="15">
        <v>1</v>
      </c>
      <c r="F11" s="1">
        <v>54</v>
      </c>
      <c r="G11" s="1">
        <v>54</v>
      </c>
    </row>
    <row r="12" spans="1:14" ht="15.75" customHeight="1" x14ac:dyDescent="0.2">
      <c r="E12" s="15">
        <v>2</v>
      </c>
      <c r="F12" s="1">
        <v>166</v>
      </c>
      <c r="G12" s="1">
        <f t="shared" ref="G12:G20" si="0">G11+F12</f>
        <v>220</v>
      </c>
      <c r="J12" s="46" t="s">
        <v>89</v>
      </c>
      <c r="K12" s="13">
        <f>(F21+1)/2</f>
        <v>902</v>
      </c>
      <c r="M12" s="40" t="s">
        <v>87</v>
      </c>
      <c r="N12" s="39" t="s">
        <v>81</v>
      </c>
    </row>
    <row r="13" spans="1:14" ht="15.75" customHeight="1" x14ac:dyDescent="0.2">
      <c r="E13" s="15">
        <v>3</v>
      </c>
      <c r="F13" s="1">
        <v>227</v>
      </c>
      <c r="G13" s="1">
        <f t="shared" si="0"/>
        <v>447</v>
      </c>
      <c r="M13" s="33"/>
    </row>
    <row r="14" spans="1:14" ht="15.75" customHeight="1" x14ac:dyDescent="0.2">
      <c r="E14" s="15">
        <v>4</v>
      </c>
      <c r="F14" s="1">
        <v>351</v>
      </c>
      <c r="G14" s="1">
        <f t="shared" si="0"/>
        <v>798</v>
      </c>
      <c r="M14" s="33"/>
    </row>
    <row r="15" spans="1:14" ht="15.75" customHeight="1" x14ac:dyDescent="0.2">
      <c r="E15" s="15">
        <v>5</v>
      </c>
      <c r="F15" s="1">
        <v>320</v>
      </c>
      <c r="G15" s="1">
        <f t="shared" si="0"/>
        <v>1118</v>
      </c>
      <c r="M15" s="33"/>
    </row>
    <row r="16" spans="1:14" ht="15.75" customHeight="1" x14ac:dyDescent="0.2">
      <c r="E16" s="15">
        <v>6</v>
      </c>
      <c r="F16" s="1">
        <v>265</v>
      </c>
      <c r="G16" s="1">
        <f t="shared" si="0"/>
        <v>1383</v>
      </c>
      <c r="J16" s="46" t="s">
        <v>90</v>
      </c>
      <c r="K16" s="13">
        <f>(F21+2)/4</f>
        <v>451.25</v>
      </c>
      <c r="M16" s="45" t="s">
        <v>88</v>
      </c>
      <c r="N16" s="39" t="s">
        <v>82</v>
      </c>
    </row>
    <row r="17" spans="1:17" ht="15.75" customHeight="1" x14ac:dyDescent="0.2">
      <c r="E17" s="15">
        <v>7</v>
      </c>
      <c r="F17" s="1">
        <v>157</v>
      </c>
      <c r="G17" s="1">
        <f t="shared" si="0"/>
        <v>1540</v>
      </c>
      <c r="M17" s="33"/>
    </row>
    <row r="18" spans="1:17" ht="15.75" customHeight="1" x14ac:dyDescent="0.2">
      <c r="E18" s="15">
        <v>8</v>
      </c>
      <c r="F18" s="1">
        <v>112</v>
      </c>
      <c r="G18" s="1">
        <f t="shared" si="0"/>
        <v>1652</v>
      </c>
      <c r="M18" s="33"/>
    </row>
    <row r="19" spans="1:17" ht="15.75" customHeight="1" x14ac:dyDescent="0.2">
      <c r="E19" s="15">
        <v>9</v>
      </c>
      <c r="F19" s="1">
        <v>68</v>
      </c>
      <c r="G19" s="1">
        <f t="shared" si="0"/>
        <v>1720</v>
      </c>
      <c r="M19" s="33"/>
    </row>
    <row r="20" spans="1:17" ht="15.75" customHeight="1" x14ac:dyDescent="0.2">
      <c r="E20" s="15" t="s">
        <v>59</v>
      </c>
      <c r="F20" s="1">
        <v>83</v>
      </c>
      <c r="G20" s="1">
        <f t="shared" si="0"/>
        <v>1803</v>
      </c>
      <c r="J20" s="46" t="s">
        <v>91</v>
      </c>
      <c r="K20" s="13">
        <f>(3*F21+2)/4</f>
        <v>1352.75</v>
      </c>
      <c r="M20" s="45" t="s">
        <v>92</v>
      </c>
      <c r="N20" s="39" t="s">
        <v>83</v>
      </c>
    </row>
    <row r="21" spans="1:17" ht="16.5" customHeight="1" x14ac:dyDescent="0.2">
      <c r="E21" s="15" t="s">
        <v>0</v>
      </c>
      <c r="F21" s="1">
        <f>SUM(F11:F20)</f>
        <v>1803</v>
      </c>
      <c r="G21" s="18" t="s">
        <v>30</v>
      </c>
    </row>
    <row r="24" spans="1:17" x14ac:dyDescent="0.2">
      <c r="A24" s="5" t="s">
        <v>35</v>
      </c>
    </row>
    <row r="25" spans="1:17" x14ac:dyDescent="0.2">
      <c r="E25" t="s">
        <v>52</v>
      </c>
    </row>
    <row r="27" spans="1:17" ht="45" customHeight="1" x14ac:dyDescent="0.2">
      <c r="E27" s="27" t="s">
        <v>38</v>
      </c>
      <c r="F27" s="27" t="s">
        <v>51</v>
      </c>
      <c r="G27" s="28" t="s">
        <v>34</v>
      </c>
      <c r="H27" s="28" t="s">
        <v>48</v>
      </c>
      <c r="J27" s="39" t="s">
        <v>78</v>
      </c>
      <c r="M27" s="39" t="s">
        <v>79</v>
      </c>
      <c r="P27" s="39" t="s">
        <v>80</v>
      </c>
    </row>
    <row r="28" spans="1:17" ht="15.75" customHeight="1" x14ac:dyDescent="0.2">
      <c r="E28" s="26" t="s">
        <v>49</v>
      </c>
      <c r="F28" s="1">
        <v>315</v>
      </c>
      <c r="G28" s="1">
        <v>315</v>
      </c>
      <c r="H28" s="1">
        <f t="shared" ref="H28:H36" si="1">H29+F28</f>
        <v>2598</v>
      </c>
    </row>
    <row r="29" spans="1:17" ht="15.75" customHeight="1" x14ac:dyDescent="0.2">
      <c r="E29" s="25" t="s">
        <v>39</v>
      </c>
      <c r="F29" s="1">
        <v>242</v>
      </c>
      <c r="G29" s="1">
        <f>G28+F29</f>
        <v>557</v>
      </c>
      <c r="H29" s="1">
        <f t="shared" si="1"/>
        <v>2283</v>
      </c>
      <c r="J29" s="40" t="s">
        <v>84</v>
      </c>
      <c r="K29" s="39">
        <f>F39/2</f>
        <v>1299</v>
      </c>
      <c r="L29" s="39"/>
      <c r="M29" s="40" t="s">
        <v>85</v>
      </c>
      <c r="N29" s="39">
        <f>F39/4</f>
        <v>649.5</v>
      </c>
      <c r="O29" s="39"/>
      <c r="P29" s="40" t="s">
        <v>86</v>
      </c>
      <c r="Q29" s="39">
        <f>3*F39/4</f>
        <v>1948.5</v>
      </c>
    </row>
    <row r="30" spans="1:17" ht="15.75" customHeight="1" x14ac:dyDescent="0.2">
      <c r="E30" s="25" t="s">
        <v>40</v>
      </c>
      <c r="F30" s="1">
        <v>464</v>
      </c>
      <c r="G30" s="1">
        <f t="shared" ref="G30:G38" si="2">G29+F30</f>
        <v>1021</v>
      </c>
      <c r="H30" s="1">
        <f t="shared" si="1"/>
        <v>2041</v>
      </c>
      <c r="L30" s="33"/>
    </row>
    <row r="31" spans="1:17" ht="15.75" customHeight="1" x14ac:dyDescent="0.2">
      <c r="E31" s="25" t="s">
        <v>41</v>
      </c>
      <c r="F31" s="1">
        <v>395</v>
      </c>
      <c r="G31" s="1">
        <f t="shared" si="2"/>
        <v>1416</v>
      </c>
      <c r="H31" s="1">
        <f t="shared" si="1"/>
        <v>1577</v>
      </c>
      <c r="J31" s="45" t="s">
        <v>69</v>
      </c>
      <c r="K31">
        <v>2</v>
      </c>
      <c r="L31" s="33"/>
      <c r="M31" s="45" t="s">
        <v>69</v>
      </c>
      <c r="N31">
        <v>1</v>
      </c>
      <c r="P31" s="45" t="s">
        <v>69</v>
      </c>
      <c r="Q31">
        <v>5</v>
      </c>
    </row>
    <row r="32" spans="1:17" ht="15.75" customHeight="1" x14ac:dyDescent="0.2">
      <c r="E32" s="25" t="s">
        <v>42</v>
      </c>
      <c r="F32" s="1">
        <v>284</v>
      </c>
      <c r="G32" s="1">
        <f t="shared" si="2"/>
        <v>1700</v>
      </c>
      <c r="H32" s="1">
        <f t="shared" si="1"/>
        <v>1182</v>
      </c>
      <c r="J32" s="40" t="s">
        <v>70</v>
      </c>
      <c r="K32">
        <v>1</v>
      </c>
      <c r="L32" s="33"/>
      <c r="M32" s="40" t="s">
        <v>70</v>
      </c>
      <c r="N32">
        <v>1</v>
      </c>
      <c r="P32" s="40" t="s">
        <v>70</v>
      </c>
      <c r="Q32">
        <v>1</v>
      </c>
    </row>
    <row r="33" spans="1:18" ht="15.75" customHeight="1" x14ac:dyDescent="0.2">
      <c r="E33" s="25" t="s">
        <v>43</v>
      </c>
      <c r="F33" s="1">
        <v>230</v>
      </c>
      <c r="G33" s="1">
        <f t="shared" si="2"/>
        <v>1930</v>
      </c>
      <c r="H33" s="1">
        <f t="shared" si="1"/>
        <v>898</v>
      </c>
      <c r="J33" s="45" t="s">
        <v>75</v>
      </c>
      <c r="K33">
        <f>G30</f>
        <v>1021</v>
      </c>
      <c r="M33" s="45" t="s">
        <v>75</v>
      </c>
      <c r="N33">
        <f>G29</f>
        <v>557</v>
      </c>
      <c r="P33" s="45" t="s">
        <v>75</v>
      </c>
      <c r="Q33">
        <f>G33</f>
        <v>1930</v>
      </c>
    </row>
    <row r="34" spans="1:18" ht="15.75" customHeight="1" x14ac:dyDescent="0.2">
      <c r="E34" s="25" t="s">
        <v>44</v>
      </c>
      <c r="F34" s="1">
        <v>173</v>
      </c>
      <c r="G34" s="1">
        <f t="shared" si="2"/>
        <v>2103</v>
      </c>
      <c r="H34" s="1">
        <f t="shared" si="1"/>
        <v>668</v>
      </c>
      <c r="J34" s="45" t="s">
        <v>76</v>
      </c>
      <c r="K34">
        <f>F31</f>
        <v>395</v>
      </c>
      <c r="L34" s="33"/>
      <c r="M34" s="45" t="s">
        <v>77</v>
      </c>
      <c r="N34">
        <f>F30</f>
        <v>464</v>
      </c>
      <c r="P34" s="45" t="s">
        <v>77</v>
      </c>
      <c r="Q34">
        <f>F34</f>
        <v>173</v>
      </c>
    </row>
    <row r="35" spans="1:18" ht="15.75" customHeight="1" x14ac:dyDescent="0.2">
      <c r="E35" s="25" t="s">
        <v>45</v>
      </c>
      <c r="F35" s="1">
        <v>210</v>
      </c>
      <c r="G35" s="1">
        <f t="shared" si="2"/>
        <v>2313</v>
      </c>
      <c r="H35" s="1">
        <f t="shared" si="1"/>
        <v>495</v>
      </c>
      <c r="L35" s="33"/>
    </row>
    <row r="36" spans="1:18" ht="15.75" customHeight="1" x14ac:dyDescent="0.2">
      <c r="E36" s="25" t="s">
        <v>46</v>
      </c>
      <c r="F36" s="1">
        <v>133</v>
      </c>
      <c r="G36" s="1">
        <f t="shared" si="2"/>
        <v>2446</v>
      </c>
      <c r="H36" s="1">
        <f t="shared" si="1"/>
        <v>285</v>
      </c>
      <c r="J36" s="33" t="s">
        <v>64</v>
      </c>
      <c r="K36" s="41">
        <f>K31+(K29-K33)/K34*K32</f>
        <v>2.7037974683544306</v>
      </c>
      <c r="L36" s="47" t="s">
        <v>63</v>
      </c>
      <c r="M36" s="48" t="s">
        <v>65</v>
      </c>
      <c r="N36" s="41">
        <f>N31+(N29-N33)/N34*N32</f>
        <v>1.1993534482758621</v>
      </c>
      <c r="O36" s="39" t="s">
        <v>63</v>
      </c>
      <c r="P36" s="48" t="s">
        <v>66</v>
      </c>
      <c r="Q36" s="41">
        <f>Q31+(Q29-Q33)/Q34*Q32</f>
        <v>5.1069364161849711</v>
      </c>
      <c r="R36" s="39" t="s">
        <v>63</v>
      </c>
    </row>
    <row r="37" spans="1:18" ht="15.75" customHeight="1" x14ac:dyDescent="0.2">
      <c r="E37" s="25" t="s">
        <v>47</v>
      </c>
      <c r="F37" s="1">
        <v>100</v>
      </c>
      <c r="G37" s="1">
        <f t="shared" si="2"/>
        <v>2546</v>
      </c>
      <c r="H37" s="1">
        <f>H38+F37</f>
        <v>152</v>
      </c>
    </row>
    <row r="38" spans="1:18" ht="15.75" customHeight="1" x14ac:dyDescent="0.2">
      <c r="E38" s="25" t="s">
        <v>50</v>
      </c>
      <c r="F38" s="1">
        <v>52</v>
      </c>
      <c r="G38" s="1">
        <f t="shared" si="2"/>
        <v>2598</v>
      </c>
      <c r="H38" s="1">
        <v>52</v>
      </c>
    </row>
    <row r="39" spans="1:18" ht="16.5" customHeight="1" x14ac:dyDescent="0.2">
      <c r="E39" s="25" t="s">
        <v>0</v>
      </c>
      <c r="F39" s="1">
        <v>2598</v>
      </c>
      <c r="G39" s="18" t="s">
        <v>30</v>
      </c>
      <c r="H39" s="18" t="s">
        <v>30</v>
      </c>
    </row>
    <row r="40" spans="1:18" ht="16.5" customHeight="1" x14ac:dyDescent="0.2">
      <c r="E40" s="29"/>
      <c r="G40" s="30"/>
      <c r="H40" s="30"/>
    </row>
    <row r="42" spans="1:18" ht="15.75" x14ac:dyDescent="0.3">
      <c r="A42" t="s">
        <v>53</v>
      </c>
    </row>
    <row r="43" spans="1:18" ht="15.75" customHeight="1" x14ac:dyDescent="0.2">
      <c r="A43" t="s">
        <v>54</v>
      </c>
    </row>
    <row r="44" spans="1:18" ht="15.75" x14ac:dyDescent="0.3">
      <c r="A44" s="22" t="s">
        <v>55</v>
      </c>
    </row>
    <row r="45" spans="1:18" ht="15.75" x14ac:dyDescent="0.3">
      <c r="A45" t="s">
        <v>36</v>
      </c>
    </row>
    <row r="46" spans="1:18" ht="15.75" x14ac:dyDescent="0.3">
      <c r="A46" t="s">
        <v>37</v>
      </c>
    </row>
  </sheetData>
  <phoneticPr fontId="2" type="noConversion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9217" r:id="rId4">
          <objectPr defaultSize="0" autoPict="0" r:id="rId5">
            <anchor moveWithCells="1">
              <from>
                <xdr:col>0</xdr:col>
                <xdr:colOff>28575</xdr:colOff>
                <xdr:row>9</xdr:row>
                <xdr:rowOff>9525</xdr:rowOff>
              </from>
              <to>
                <xdr:col>1</xdr:col>
                <xdr:colOff>209550</xdr:colOff>
                <xdr:row>11</xdr:row>
                <xdr:rowOff>38100</xdr:rowOff>
              </to>
            </anchor>
          </objectPr>
        </oleObject>
      </mc:Choice>
      <mc:Fallback>
        <oleObject progId="Equation.DSMT4" shapeId="9217" r:id="rId4"/>
      </mc:Fallback>
    </mc:AlternateContent>
    <mc:AlternateContent xmlns:mc="http://schemas.openxmlformats.org/markup-compatibility/2006">
      <mc:Choice Requires="x14">
        <oleObject progId="Equation.DSMT4" shapeId="9218" r:id="rId6">
          <objectPr defaultSize="0" autoPict="0" r:id="rId7">
            <anchor moveWithCells="1">
              <from>
                <xdr:col>0</xdr:col>
                <xdr:colOff>28575</xdr:colOff>
                <xdr:row>12</xdr:row>
                <xdr:rowOff>133350</xdr:rowOff>
              </from>
              <to>
                <xdr:col>1</xdr:col>
                <xdr:colOff>209550</xdr:colOff>
                <xdr:row>15</xdr:row>
                <xdr:rowOff>19050</xdr:rowOff>
              </to>
            </anchor>
          </objectPr>
        </oleObject>
      </mc:Choice>
      <mc:Fallback>
        <oleObject progId="Equation.DSMT4" shapeId="9218" r:id="rId6"/>
      </mc:Fallback>
    </mc:AlternateContent>
    <mc:AlternateContent xmlns:mc="http://schemas.openxmlformats.org/markup-compatibility/2006">
      <mc:Choice Requires="x14">
        <oleObject progId="Equation.DSMT4" shapeId="9219" r:id="rId8">
          <objectPr defaultSize="0" autoPict="0" r:id="rId9">
            <anchor moveWithCells="1">
              <from>
                <xdr:col>0</xdr:col>
                <xdr:colOff>28575</xdr:colOff>
                <xdr:row>16</xdr:row>
                <xdr:rowOff>95250</xdr:rowOff>
              </from>
              <to>
                <xdr:col>1</xdr:col>
                <xdr:colOff>304800</xdr:colOff>
                <xdr:row>18</xdr:row>
                <xdr:rowOff>190500</xdr:rowOff>
              </to>
            </anchor>
          </objectPr>
        </oleObject>
      </mc:Choice>
      <mc:Fallback>
        <oleObject progId="Equation.DSMT4" shapeId="9219" r:id="rId8"/>
      </mc:Fallback>
    </mc:AlternateContent>
    <mc:AlternateContent xmlns:mc="http://schemas.openxmlformats.org/markup-compatibility/2006">
      <mc:Choice Requires="x14">
        <oleObject progId="Equation.DSMT4" shapeId="9220" r:id="rId10">
          <objectPr defaultSize="0" autoPict="0" r:id="rId11">
            <anchor moveWithCells="1">
              <from>
                <xdr:col>0</xdr:col>
                <xdr:colOff>28575</xdr:colOff>
                <xdr:row>26</xdr:row>
                <xdr:rowOff>9525</xdr:rowOff>
              </from>
              <to>
                <xdr:col>2</xdr:col>
                <xdr:colOff>171450</xdr:colOff>
                <xdr:row>28</xdr:row>
                <xdr:rowOff>0</xdr:rowOff>
              </to>
            </anchor>
          </objectPr>
        </oleObject>
      </mc:Choice>
      <mc:Fallback>
        <oleObject progId="Equation.DSMT4" shapeId="9220" r:id="rId10"/>
      </mc:Fallback>
    </mc:AlternateContent>
    <mc:AlternateContent xmlns:mc="http://schemas.openxmlformats.org/markup-compatibility/2006">
      <mc:Choice Requires="x14">
        <oleObject progId="Equation.DSMT4" shapeId="9221" r:id="rId12">
          <objectPr defaultSize="0" autoPict="0" r:id="rId13">
            <anchor moveWithCells="1">
              <from>
                <xdr:col>0</xdr:col>
                <xdr:colOff>28575</xdr:colOff>
                <xdr:row>29</xdr:row>
                <xdr:rowOff>133350</xdr:rowOff>
              </from>
              <to>
                <xdr:col>2</xdr:col>
                <xdr:colOff>114300</xdr:colOff>
                <xdr:row>33</xdr:row>
                <xdr:rowOff>95250</xdr:rowOff>
              </to>
            </anchor>
          </objectPr>
        </oleObject>
      </mc:Choice>
      <mc:Fallback>
        <oleObject progId="Equation.DSMT4" shapeId="9221" r:id="rId12"/>
      </mc:Fallback>
    </mc:AlternateContent>
    <mc:AlternateContent xmlns:mc="http://schemas.openxmlformats.org/markup-compatibility/2006">
      <mc:Choice Requires="x14">
        <oleObject progId="Equation.DSMT4" shapeId="9222" r:id="rId14">
          <objectPr defaultSize="0" autoPict="0" r:id="rId15">
            <anchor moveWithCells="1">
              <from>
                <xdr:col>0</xdr:col>
                <xdr:colOff>28575</xdr:colOff>
                <xdr:row>35</xdr:row>
                <xdr:rowOff>47625</xdr:rowOff>
              </from>
              <to>
                <xdr:col>2</xdr:col>
                <xdr:colOff>209550</xdr:colOff>
                <xdr:row>39</xdr:row>
                <xdr:rowOff>0</xdr:rowOff>
              </to>
            </anchor>
          </objectPr>
        </oleObject>
      </mc:Choice>
      <mc:Fallback>
        <oleObject progId="Equation.DSMT4" shapeId="9222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</vt:lpstr>
      <vt:lpstr>mod (2)</vt:lpstr>
      <vt:lpstr>kvantili</vt:lpstr>
      <vt:lpstr>kvantili (2)</vt:lpstr>
    </vt:vector>
  </TitlesOfParts>
  <Company>Geografski odsjek PMF-a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Basic</dc:creator>
  <cp:lastModifiedBy>Goran Jukić</cp:lastModifiedBy>
  <cp:lastPrinted>2020-12-17T00:02:30Z</cp:lastPrinted>
  <dcterms:created xsi:type="dcterms:W3CDTF">2007-12-16T23:41:39Z</dcterms:created>
  <dcterms:modified xsi:type="dcterms:W3CDTF">2024-12-17T11:19:47Z</dcterms:modified>
</cp:coreProperties>
</file>