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mo - corona\REPOZITORIJ\"/>
    </mc:Choice>
  </mc:AlternateContent>
  <xr:revisionPtr revIDLastSave="0" documentId="13_ncr:1_{C2286FBC-641F-40F7-BC5B-7508ECD0D563}" xr6:coauthVersionLast="36" xr6:coauthVersionMax="36" xr10:uidLastSave="{00000000-0000-0000-0000-000000000000}"/>
  <bookViews>
    <workbookView xWindow="0" yWindow="0" windowWidth="28800" windowHeight="11625" xr2:uid="{CCD5580B-0B2F-4F18-9E2F-015204B1D366}"/>
  </bookViews>
  <sheets>
    <sheet name="pokazatelji" sheetId="1" r:id="rId1"/>
    <sheet name="primjer iz Statistike" sheetId="3" r:id="rId2"/>
    <sheet name="projekcije" sheetId="5" r:id="rId3"/>
    <sheet name="horizontalni prekid mjeril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E11" i="5"/>
  <c r="G11" i="5" s="1"/>
  <c r="D11" i="5"/>
  <c r="C11" i="5"/>
  <c r="I10" i="5"/>
  <c r="E10" i="5"/>
  <c r="F10" i="5" s="1"/>
  <c r="H10" i="5" s="1"/>
  <c r="D10" i="5"/>
  <c r="C10" i="5"/>
  <c r="I9" i="5"/>
  <c r="E9" i="5"/>
  <c r="G9" i="5" s="1"/>
  <c r="D9" i="5"/>
  <c r="C9" i="5"/>
  <c r="I8" i="5"/>
  <c r="E8" i="5"/>
  <c r="G8" i="5" s="1"/>
  <c r="D8" i="5"/>
  <c r="C8" i="5"/>
  <c r="I7" i="5"/>
  <c r="E7" i="5"/>
  <c r="F7" i="5" s="1"/>
  <c r="H7" i="5" s="1"/>
  <c r="D7" i="5"/>
  <c r="C7" i="5"/>
  <c r="I6" i="5"/>
  <c r="E6" i="5"/>
  <c r="G6" i="5" s="1"/>
  <c r="D6" i="5"/>
  <c r="C6" i="5"/>
  <c r="I5" i="5"/>
  <c r="E5" i="5"/>
  <c r="F5" i="5" s="1"/>
  <c r="H5" i="5" s="1"/>
  <c r="D5" i="5"/>
  <c r="C5" i="5"/>
  <c r="C4" i="5"/>
  <c r="D31" i="5" l="1"/>
  <c r="F6" i="5"/>
  <c r="H6" i="5" s="1"/>
  <c r="G7" i="5"/>
  <c r="G5" i="5"/>
  <c r="F9" i="5"/>
  <c r="H9" i="5" s="1"/>
  <c r="F8" i="5"/>
  <c r="H8" i="5" s="1"/>
  <c r="G10" i="5"/>
  <c r="F11" i="5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C22" i="3"/>
  <c r="C21" i="3"/>
  <c r="C20" i="3"/>
  <c r="C19" i="3"/>
  <c r="C18" i="3"/>
  <c r="C17" i="3"/>
  <c r="F16" i="3"/>
  <c r="E16" i="3"/>
  <c r="D16" i="3"/>
  <c r="C16" i="3"/>
  <c r="H11" i="5" l="1"/>
  <c r="D43" i="5"/>
  <c r="I5" i="1"/>
  <c r="E5" i="1"/>
  <c r="G5" i="1" s="1"/>
  <c r="D5" i="1"/>
  <c r="C5" i="1"/>
  <c r="F5" i="1" l="1"/>
  <c r="H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Ksenija</author>
  </authors>
  <commentList>
    <comment ref="E46" authorId="0" shapeId="0" xr:uid="{EFA66AED-3739-40D2-B672-B5962E70A649}">
      <text>
        <r>
          <rPr>
            <b/>
            <sz val="9"/>
            <color indexed="81"/>
            <rFont val="Tahoma"/>
            <family val="2"/>
          </rPr>
          <t>Pazi!</t>
        </r>
        <r>
          <rPr>
            <sz val="9"/>
            <color indexed="81"/>
            <rFont val="Tahoma"/>
          </rPr>
          <t xml:space="preserve">
Formula u udžbeniku na str. 61 je nepotpuna.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Ksenija Bašić</author>
  </authors>
  <commentList>
    <comment ref="C14" authorId="0" shapeId="0" xr:uid="{D0FE9A79-E1E4-4F58-AFF8-AD62CD4A3C85}">
      <text>
        <r>
          <rPr>
            <sz val="9"/>
            <color indexed="81"/>
            <rFont val="Segoe UI"/>
            <family val="2"/>
          </rPr>
          <t xml:space="preserve">prva diferencija </t>
        </r>
        <r>
          <rPr>
            <sz val="9"/>
            <color indexed="81"/>
            <rFont val="Segoe UI"/>
            <family val="2"/>
            <charset val="238"/>
          </rPr>
          <t>niza</t>
        </r>
        <r>
          <rPr>
            <sz val="9"/>
            <color indexed="81"/>
            <rFont val="Segoe UI"/>
            <family val="2"/>
          </rPr>
          <t xml:space="preserve"> u uzastopnim razdobljima</t>
        </r>
      </text>
    </comment>
    <comment ref="D14" authorId="0" shapeId="0" xr:uid="{E64FB3A9-010E-49AF-B3C8-E4A670FD1CE6}">
      <text>
        <r>
          <rPr>
            <sz val="9"/>
            <color indexed="81"/>
            <rFont val="Segoe UI"/>
            <family val="2"/>
          </rPr>
          <t xml:space="preserve">prosječna prva diferencija za </t>
        </r>
        <r>
          <rPr>
            <b/>
            <sz val="9"/>
            <color indexed="81"/>
            <rFont val="Segoe UI"/>
            <family val="2"/>
            <charset val="238"/>
          </rPr>
          <t>svako</t>
        </r>
        <r>
          <rPr>
            <sz val="9"/>
            <color indexed="81"/>
            <rFont val="Segoe UI"/>
            <family val="2"/>
          </rPr>
          <t xml:space="preserve"> uzastopno razdoblje</t>
        </r>
      </text>
    </comment>
    <comment ref="E14" authorId="0" shapeId="0" xr:uid="{219FB3FC-D554-4C4F-B025-8B5EBA5CF418}">
      <text>
        <r>
          <rPr>
            <sz val="9"/>
            <color indexed="81"/>
            <rFont val="Segoe UI"/>
            <family val="2"/>
          </rPr>
          <t>pojedinačna stopa promjene u uzastopnim razdobljima</t>
        </r>
      </text>
    </comment>
    <comment ref="F14" authorId="0" shapeId="0" xr:uid="{7A520199-F2AB-4468-BF6B-3513B8200579}">
      <text>
        <r>
          <rPr>
            <sz val="9"/>
            <color indexed="81"/>
            <rFont val="Segoe UI"/>
            <family val="2"/>
          </rPr>
          <t xml:space="preserve">prosječna stopa promjene za </t>
        </r>
        <r>
          <rPr>
            <b/>
            <sz val="9"/>
            <color indexed="81"/>
            <rFont val="Segoe UI"/>
            <family val="2"/>
            <charset val="238"/>
          </rPr>
          <t>svako</t>
        </r>
        <r>
          <rPr>
            <sz val="9"/>
            <color indexed="81"/>
            <rFont val="Segoe UI"/>
            <family val="2"/>
          </rPr>
          <t xml:space="preserve"> uzastopno razdoblje</t>
        </r>
      </text>
    </comment>
  </commentList>
</comments>
</file>

<file path=xl/sharedStrings.xml><?xml version="1.0" encoding="utf-8"?>
<sst xmlns="http://schemas.openxmlformats.org/spreadsheetml/2006/main" count="112" uniqueCount="57">
  <si>
    <t>Kretanje stanovništva Hrvatske od 1948. do 2011. godine</t>
  </si>
  <si>
    <t>Godina</t>
  </si>
  <si>
    <t>Broj stanovnika</t>
  </si>
  <si>
    <r>
      <t>I</t>
    </r>
    <r>
      <rPr>
        <vertAlign val="subscript"/>
        <sz val="14"/>
        <rFont val="Arial"/>
        <family val="2"/>
        <charset val="238"/>
      </rPr>
      <t>b</t>
    </r>
  </si>
  <si>
    <r>
      <t>I</t>
    </r>
    <r>
      <rPr>
        <vertAlign val="subscript"/>
        <sz val="14"/>
        <rFont val="Arial"/>
        <family val="2"/>
        <charset val="238"/>
      </rPr>
      <t>l</t>
    </r>
  </si>
  <si>
    <t>D</t>
  </si>
  <si>
    <t>R̅</t>
  </si>
  <si>
    <t>r</t>
  </si>
  <si>
    <t>r̅</t>
  </si>
  <si>
    <r>
      <t>r̅</t>
    </r>
    <r>
      <rPr>
        <vertAlign val="subscript"/>
        <sz val="14"/>
        <rFont val="Arial"/>
        <family val="2"/>
        <charset val="238"/>
      </rPr>
      <t>g</t>
    </r>
  </si>
  <si>
    <t>1948.</t>
  </si>
  <si>
    <t>-</t>
  </si>
  <si>
    <t>1953.</t>
  </si>
  <si>
    <t>1961.</t>
  </si>
  <si>
    <t>1971.</t>
  </si>
  <si>
    <t>1981.</t>
  </si>
  <si>
    <t>1991.</t>
  </si>
  <si>
    <t>2001.</t>
  </si>
  <si>
    <t>2011.</t>
  </si>
  <si>
    <t xml:space="preserve">   indeks promjene broja stanovnika na stalnoj bazi</t>
  </si>
  <si>
    <t xml:space="preserve">   lančani indeks promjene broja stanovnika</t>
  </si>
  <si>
    <t xml:space="preserve">   prosječna godišnja promjena broja stanovnika</t>
  </si>
  <si>
    <t xml:space="preserve">   stopa ukupne međupopisne promjene broja stanovnika</t>
  </si>
  <si>
    <t xml:space="preserve">   prosječna godišnja stopa</t>
  </si>
  <si>
    <t xml:space="preserve">   između dva popisa</t>
  </si>
  <si>
    <t xml:space="preserve">   promjene broja stanovnika između dva popisa</t>
  </si>
  <si>
    <t xml:space="preserve">   geometrijska stopa</t>
  </si>
  <si>
    <t xml:space="preserve">   prosječne godišnje promjene broja stanovnika</t>
  </si>
  <si>
    <t xml:space="preserve">   ukupna međupopisna promjena broja stanovnika</t>
  </si>
  <si>
    <t xml:space="preserve">   (aritmetička progresija)</t>
  </si>
  <si>
    <t>Ukupna međupopisna promjena</t>
  </si>
  <si>
    <t>Prosječna godišnja promjena</t>
  </si>
  <si>
    <t>Stopa ukupne međupopisne promjene</t>
  </si>
  <si>
    <t>Prosječna godišnja stopa promjene</t>
  </si>
  <si>
    <t>1910.</t>
  </si>
  <si>
    <t>1921.</t>
  </si>
  <si>
    <t>1931.</t>
  </si>
  <si>
    <t>Ukupno</t>
  </si>
  <si>
    <t>Statističke i grafičke metode u geografiji: POKAZATELJI DINAMIKE</t>
  </si>
  <si>
    <t>Stanovništvo</t>
  </si>
  <si>
    <t>Primjer linearne interpolacije:</t>
  </si>
  <si>
    <t>LINEARNA INTERPOLACIJA ILI EKSTRAPOLACIJA</t>
  </si>
  <si>
    <t>=B6+4*F7</t>
  </si>
  <si>
    <t>®</t>
  </si>
  <si>
    <t>Primjer linearne ekstrapolacije:</t>
  </si>
  <si>
    <t>=B11+2*F11</t>
  </si>
  <si>
    <t>općine Gospić</t>
  </si>
  <si>
    <t>Shapes - tankim linijama izvući horizontalni prekid mjerila</t>
  </si>
  <si>
    <t>- broj stanovnika 2020. (rješenje: 4147575)</t>
  </si>
  <si>
    <t>- broj stanovnika 1977. (rješenje: 4531370)</t>
  </si>
  <si>
    <t>- broj stanovnika 1992. (rješenje: 4749585)</t>
  </si>
  <si>
    <t>- broj stanovnika 2016. (rješenje: 4208604)</t>
  </si>
  <si>
    <t>interpolacija: R̅ za međupopisno razdoblje u kojemu je godina za koju se izračunava broj stanovnika</t>
  </si>
  <si>
    <t>ekstrapolacija: R̅ za posljednje međupopisno razdoblje prije godine za koju se izračunava broj stanovnika</t>
  </si>
  <si>
    <t>Δt - vrijeme (najčešće godine) proteklo od prethodnog popisa do trenutka za koji se izračunava broj stanovnika</t>
  </si>
  <si>
    <t>Izračunaj:</t>
  </si>
  <si>
    <t>Y - Format Axis - Labels - None; upisati vrijednosti mjerila u text-boxovima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</si>
</sst>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vertAlign val="subscript"/>
      <sz val="14"/>
      <name val="Arial"/>
      <family val="2"/>
      <charset val="238"/>
    </font>
    <font>
      <sz val="14"/>
      <name val="Arial"/>
      <charset val="238"/>
    </font>
    <font>
      <sz val="9"/>
      <color indexed="81"/>
      <name val="Tahoma"/>
    </font>
    <font>
      <b/>
      <sz val="9"/>
      <color indexed="81"/>
      <name val="Tahoma"/>
      <family val="2"/>
    </font>
    <font>
      <sz val="10"/>
      <name val="Arial"/>
      <family val="2"/>
      <charset val="238"/>
    </font>
    <font>
      <sz val="9"/>
      <color indexed="81"/>
      <name val="Segoe UI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2" fontId="0" fillId="0" borderId="9" xfId="0" applyNumberFormat="1" applyBorder="1"/>
    <xf numFmtId="3" fontId="0" fillId="0" borderId="0" xfId="0" applyNumberFormat="1"/>
    <xf numFmtId="0" fontId="8" fillId="0" borderId="9" xfId="1" applyBorder="1" applyAlignment="1">
      <alignment vertical="center"/>
    </xf>
    <xf numFmtId="0" fontId="8" fillId="0" borderId="10" xfId="1" applyFill="1" applyBorder="1" applyAlignment="1">
      <alignment vertical="center" wrapText="1"/>
    </xf>
    <xf numFmtId="0" fontId="8" fillId="0" borderId="9" xfId="1" applyFill="1" applyBorder="1" applyAlignment="1">
      <alignment vertical="center" wrapText="1"/>
    </xf>
    <xf numFmtId="0" fontId="8" fillId="0" borderId="9" xfId="1" applyFont="1" applyFill="1" applyBorder="1" applyAlignment="1">
      <alignment vertical="center" wrapText="1"/>
    </xf>
    <xf numFmtId="0" fontId="8" fillId="0" borderId="0" xfId="1"/>
    <xf numFmtId="0" fontId="8" fillId="0" borderId="9" xfId="1" applyBorder="1"/>
    <xf numFmtId="0" fontId="8" fillId="0" borderId="10" xfId="1" applyFill="1" applyBorder="1"/>
    <xf numFmtId="0" fontId="8" fillId="0" borderId="9" xfId="1" applyFill="1" applyBorder="1" applyAlignment="1">
      <alignment horizontal="right"/>
    </xf>
    <xf numFmtId="0" fontId="8" fillId="0" borderId="9" xfId="1" applyFont="1" applyFill="1" applyBorder="1" applyAlignment="1">
      <alignment horizontal="right"/>
    </xf>
    <xf numFmtId="0" fontId="8" fillId="0" borderId="9" xfId="1" applyFill="1" applyBorder="1"/>
    <xf numFmtId="164" fontId="8" fillId="0" borderId="9" xfId="1" applyNumberFormat="1" applyFill="1" applyBorder="1"/>
    <xf numFmtId="2" fontId="8" fillId="0" borderId="9" xfId="1" applyNumberFormat="1" applyFill="1" applyBorder="1"/>
    <xf numFmtId="0" fontId="8" fillId="0" borderId="10" xfId="1" applyFill="1" applyBorder="1" applyAlignment="1">
      <alignment horizontal="right"/>
    </xf>
    <xf numFmtId="0" fontId="12" fillId="0" borderId="0" xfId="1" applyFont="1"/>
    <xf numFmtId="0" fontId="2" fillId="0" borderId="0" xfId="0" applyFont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4" xfId="0" applyBorder="1"/>
    <xf numFmtId="164" fontId="0" fillId="0" borderId="14" xfId="0" applyNumberFormat="1" applyBorder="1"/>
    <xf numFmtId="0" fontId="13" fillId="0" borderId="0" xfId="0" applyFont="1"/>
    <xf numFmtId="0" fontId="14" fillId="0" borderId="0" xfId="0" applyFont="1"/>
    <xf numFmtId="0" fontId="14" fillId="0" borderId="0" xfId="0" quotePrefix="1" applyFont="1"/>
    <xf numFmtId="0" fontId="15" fillId="0" borderId="0" xfId="0" applyFont="1" applyAlignment="1">
      <alignment horizontal="center"/>
    </xf>
    <xf numFmtId="164" fontId="0" fillId="0" borderId="0" xfId="0" applyNumberFormat="1"/>
    <xf numFmtId="0" fontId="16" fillId="0" borderId="0" xfId="0" applyFont="1"/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</cellXfs>
  <cellStyles count="2">
    <cellStyle name="Normal" xfId="0" builtinId="0"/>
    <cellStyle name="Normal 2" xfId="1" xr:uid="{30A8B6A2-72FE-4A5A-A243-20B954508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73364973213973E-2"/>
          <c:y val="0.25504629629629627"/>
          <c:w val="0.76119956488328688"/>
          <c:h val="0.622716170895304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'horizontalni prekid mjerila'!$A$5:$A$55</c:f>
              <c:strCache>
                <c:ptCount val="51"/>
                <c:pt idx="0">
                  <c:v>1921.</c:v>
                </c:pt>
                <c:pt idx="10">
                  <c:v>1931.</c:v>
                </c:pt>
                <c:pt idx="27">
                  <c:v>1948.</c:v>
                </c:pt>
                <c:pt idx="32">
                  <c:v>1953.</c:v>
                </c:pt>
                <c:pt idx="40">
                  <c:v>1961.</c:v>
                </c:pt>
                <c:pt idx="50">
                  <c:v>1971.</c:v>
                </c:pt>
              </c:strCache>
            </c:strRef>
          </c:cat>
          <c:val>
            <c:numRef>
              <c:f>'horizontalni prekid mjerila'!$B$5:$B$55</c:f>
              <c:numCache>
                <c:formatCode>0.0</c:formatCode>
                <c:ptCount val="51"/>
                <c:pt idx="0">
                  <c:v>54.8</c:v>
                </c:pt>
                <c:pt idx="10">
                  <c:v>53.9</c:v>
                </c:pt>
                <c:pt idx="27">
                  <c:v>42</c:v>
                </c:pt>
                <c:pt idx="32">
                  <c:v>40.5</c:v>
                </c:pt>
                <c:pt idx="40">
                  <c:v>40.200000000000003</c:v>
                </c:pt>
                <c:pt idx="50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2-4BA6-9C79-C0E78D1C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986800"/>
        <c:axId val="267987360"/>
      </c:lineChart>
      <c:catAx>
        <c:axId val="26798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Godina</a:t>
                </a:r>
              </a:p>
            </c:rich>
          </c:tx>
          <c:layout>
            <c:manualLayout>
              <c:xMode val="edge"/>
              <c:yMode val="edge"/>
              <c:x val="0.85506651030323333"/>
              <c:y val="0.887939495367957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987360"/>
        <c:crosses val="autoZero"/>
        <c:auto val="1"/>
        <c:lblAlgn val="ctr"/>
        <c:lblOffset val="100"/>
        <c:noMultiLvlLbl val="0"/>
      </c:catAx>
      <c:valAx>
        <c:axId val="2679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Broj stanovnika u tisućama</a:t>
                </a:r>
              </a:p>
            </c:rich>
          </c:tx>
          <c:layout>
            <c:manualLayout>
              <c:xMode val="edge"/>
              <c:yMode val="edge"/>
              <c:x val="9.2245794116499764E-3"/>
              <c:y val="8.165901137357831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98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14260717410336E-2"/>
          <c:y val="0.25504629629629627"/>
          <c:w val="0.72279790026246715"/>
          <c:h val="0.622716170895304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'horizontalni prekid mjerila'!$A$5:$A$55</c:f>
              <c:strCache>
                <c:ptCount val="51"/>
                <c:pt idx="0">
                  <c:v>1921.</c:v>
                </c:pt>
                <c:pt idx="10">
                  <c:v>1931.</c:v>
                </c:pt>
                <c:pt idx="27">
                  <c:v>1948.</c:v>
                </c:pt>
                <c:pt idx="32">
                  <c:v>1953.</c:v>
                </c:pt>
                <c:pt idx="40">
                  <c:v>1961.</c:v>
                </c:pt>
                <c:pt idx="50">
                  <c:v>1971.</c:v>
                </c:pt>
              </c:strCache>
            </c:strRef>
          </c:cat>
          <c:val>
            <c:numRef>
              <c:f>'horizontalni prekid mjerila'!$B$5:$B$55</c:f>
              <c:numCache>
                <c:formatCode>0.0</c:formatCode>
                <c:ptCount val="51"/>
                <c:pt idx="0">
                  <c:v>54.8</c:v>
                </c:pt>
                <c:pt idx="10">
                  <c:v>53.9</c:v>
                </c:pt>
                <c:pt idx="27">
                  <c:v>42</c:v>
                </c:pt>
                <c:pt idx="32">
                  <c:v>40.5</c:v>
                </c:pt>
                <c:pt idx="40">
                  <c:v>40.200000000000003</c:v>
                </c:pt>
                <c:pt idx="50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774-BC99-5F5E6B53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95552"/>
        <c:axId val="175494432"/>
      </c:lineChart>
      <c:catAx>
        <c:axId val="17549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Godina</a:t>
                </a:r>
              </a:p>
            </c:rich>
          </c:tx>
          <c:layout>
            <c:manualLayout>
              <c:xMode val="edge"/>
              <c:yMode val="edge"/>
              <c:x val="0.83745204083310054"/>
              <c:y val="0.87405074365704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494432"/>
        <c:crosses val="autoZero"/>
        <c:auto val="1"/>
        <c:lblAlgn val="ctr"/>
        <c:lblOffset val="100"/>
        <c:noMultiLvlLbl val="0"/>
      </c:catAx>
      <c:valAx>
        <c:axId val="175494432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Broj stanovnika u tisućama</a:t>
                </a:r>
              </a:p>
            </c:rich>
          </c:tx>
          <c:layout>
            <c:manualLayout>
              <c:xMode val="edge"/>
              <c:yMode val="edge"/>
              <c:x val="2.2222149162461166E-2"/>
              <c:y val="7.239968688124510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549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14260717410336E-2"/>
          <c:y val="0.25504629629629627"/>
          <c:w val="0.72279790026246715"/>
          <c:h val="0.622716170895304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'horizontalni prekid mjerila'!$A$5:$A$55</c:f>
              <c:strCache>
                <c:ptCount val="51"/>
                <c:pt idx="0">
                  <c:v>1921.</c:v>
                </c:pt>
                <c:pt idx="10">
                  <c:v>1931.</c:v>
                </c:pt>
                <c:pt idx="27">
                  <c:v>1948.</c:v>
                </c:pt>
                <c:pt idx="32">
                  <c:v>1953.</c:v>
                </c:pt>
                <c:pt idx="40">
                  <c:v>1961.</c:v>
                </c:pt>
                <c:pt idx="50">
                  <c:v>1971.</c:v>
                </c:pt>
              </c:strCache>
            </c:strRef>
          </c:cat>
          <c:val>
            <c:numRef>
              <c:f>'horizontalni prekid mjerila'!$B$5:$B$55</c:f>
              <c:numCache>
                <c:formatCode>0.0</c:formatCode>
                <c:ptCount val="51"/>
                <c:pt idx="0">
                  <c:v>54.8</c:v>
                </c:pt>
                <c:pt idx="10">
                  <c:v>53.9</c:v>
                </c:pt>
                <c:pt idx="27">
                  <c:v>42</c:v>
                </c:pt>
                <c:pt idx="32">
                  <c:v>40.5</c:v>
                </c:pt>
                <c:pt idx="40">
                  <c:v>40.200000000000003</c:v>
                </c:pt>
                <c:pt idx="50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2-4B6D-81A7-17A7932A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897664"/>
        <c:axId val="267898224"/>
      </c:lineChart>
      <c:catAx>
        <c:axId val="267897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Godina</a:t>
                </a:r>
              </a:p>
            </c:rich>
          </c:tx>
          <c:layout>
            <c:manualLayout>
              <c:xMode val="edge"/>
              <c:yMode val="edge"/>
              <c:x val="0.84578543307086618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898224"/>
        <c:crosses val="autoZero"/>
        <c:auto val="1"/>
        <c:lblAlgn val="ctr"/>
        <c:lblOffset val="100"/>
        <c:noMultiLvlLbl val="0"/>
      </c:catAx>
      <c:valAx>
        <c:axId val="26789822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Broj stanovnika u tisućama</a:t>
                </a:r>
              </a:p>
            </c:rich>
          </c:tx>
          <c:layout>
            <c:manualLayout>
              <c:xMode val="edge"/>
              <c:yMode val="edge"/>
              <c:x val="2.2222149162461166E-2"/>
              <c:y val="7.239960858551217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89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3983444377143"/>
          <c:y val="0.24686633495966379"/>
          <c:w val="0.72279790026246715"/>
          <c:h val="0.622716170895304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'horizontalni prekid mjerila'!$A$5:$A$55</c:f>
              <c:strCache>
                <c:ptCount val="51"/>
                <c:pt idx="0">
                  <c:v>1921.</c:v>
                </c:pt>
                <c:pt idx="10">
                  <c:v>1931.</c:v>
                </c:pt>
                <c:pt idx="27">
                  <c:v>1948.</c:v>
                </c:pt>
                <c:pt idx="32">
                  <c:v>1953.</c:v>
                </c:pt>
                <c:pt idx="40">
                  <c:v>1961.</c:v>
                </c:pt>
                <c:pt idx="50">
                  <c:v>1971.</c:v>
                </c:pt>
              </c:strCache>
            </c:strRef>
          </c:cat>
          <c:val>
            <c:numRef>
              <c:f>'horizontalni prekid mjerila'!$B$5:$B$55</c:f>
              <c:numCache>
                <c:formatCode>0.0</c:formatCode>
                <c:ptCount val="51"/>
                <c:pt idx="0">
                  <c:v>54.8</c:v>
                </c:pt>
                <c:pt idx="10">
                  <c:v>53.9</c:v>
                </c:pt>
                <c:pt idx="27">
                  <c:v>42</c:v>
                </c:pt>
                <c:pt idx="32">
                  <c:v>40.5</c:v>
                </c:pt>
                <c:pt idx="40">
                  <c:v>40.200000000000003</c:v>
                </c:pt>
                <c:pt idx="50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6-48D7-B56A-D0C01D24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900464"/>
        <c:axId val="267901024"/>
      </c:lineChart>
      <c:catAx>
        <c:axId val="267900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Godina</a:t>
                </a:r>
              </a:p>
            </c:rich>
          </c:tx>
          <c:layout>
            <c:manualLayout>
              <c:xMode val="edge"/>
              <c:yMode val="edge"/>
              <c:x val="0.87591358772461114"/>
              <c:y val="0.87814083055568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901024"/>
        <c:crosses val="autoZero"/>
        <c:auto val="1"/>
        <c:lblAlgn val="ctr"/>
        <c:lblOffset val="100"/>
        <c:noMultiLvlLbl val="0"/>
      </c:catAx>
      <c:valAx>
        <c:axId val="26790102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Broj stanovnika u tisućama</a:t>
                </a:r>
              </a:p>
            </c:rich>
          </c:tx>
          <c:layout>
            <c:manualLayout>
              <c:xMode val="edge"/>
              <c:yMode val="edge"/>
              <c:x val="6.3247728649303447E-2"/>
              <c:y val="7.239972304075487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79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409147</xdr:colOff>
      <xdr:row>13</xdr:row>
      <xdr:rowOff>8411</xdr:rowOff>
    </xdr:from>
    <xdr:ext cx="810414" cy="4083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5920337-9E0D-4B98-9890-EE9D322A54A6}"/>
                </a:ext>
              </a:extLst>
            </xdr:cNvPr>
            <xdr:cNvSpPr txBox="1"/>
          </xdr:nvSpPr>
          <xdr:spPr>
            <a:xfrm>
              <a:off x="409147" y="2598020"/>
              <a:ext cx="810414" cy="4083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5920337-9E0D-4B98-9890-EE9D322A54A6}"/>
                </a:ext>
              </a:extLst>
            </xdr:cNvPr>
            <xdr:cNvSpPr txBox="1"/>
          </xdr:nvSpPr>
          <xdr:spPr>
            <a:xfrm>
              <a:off x="409147" y="2598020"/>
              <a:ext cx="810414" cy="40830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𝐼_𝑏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𝑃_𝑛/𝑃_𝑏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293061</xdr:colOff>
      <xdr:row>17</xdr:row>
      <xdr:rowOff>8413</xdr:rowOff>
    </xdr:from>
    <xdr:ext cx="924547" cy="4202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A5D0FF2-5D2E-4907-A5E3-2EA7B03AD5CA}"/>
                </a:ext>
              </a:extLst>
            </xdr:cNvPr>
            <xdr:cNvSpPr txBox="1"/>
          </xdr:nvSpPr>
          <xdr:spPr>
            <a:xfrm>
              <a:off x="293061" y="3240960"/>
              <a:ext cx="924547" cy="42021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𝑙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−1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A5D0FF2-5D2E-4907-A5E3-2EA7B03AD5CA}"/>
                </a:ext>
              </a:extLst>
            </xdr:cNvPr>
            <xdr:cNvSpPr txBox="1"/>
          </xdr:nvSpPr>
          <xdr:spPr>
            <a:xfrm>
              <a:off x="293061" y="3240960"/>
              <a:ext cx="924547" cy="42021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𝐼_𝑙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𝑃_𝑛/𝑃_(𝑛−1)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456770</xdr:colOff>
      <xdr:row>23</xdr:row>
      <xdr:rowOff>8413</xdr:rowOff>
    </xdr:from>
    <xdr:ext cx="757707" cy="205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BA7C98A-28CE-4B82-B82F-5A015456427D}"/>
                </a:ext>
              </a:extLst>
            </xdr:cNvPr>
            <xdr:cNvSpPr txBox="1"/>
          </xdr:nvSpPr>
          <xdr:spPr>
            <a:xfrm>
              <a:off x="456770" y="3883897"/>
              <a:ext cx="757707" cy="2058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hr-HR" sz="1100" b="0" i="1">
                        <a:latin typeface="Cambria Math" panose="02040503050406030204" pitchFamily="18" charset="0"/>
                      </a:rPr>
                      <m:t>𝐷</m:t>
                    </m:r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BA7C98A-28CE-4B82-B82F-5A015456427D}"/>
                </a:ext>
              </a:extLst>
            </xdr:cNvPr>
            <xdr:cNvSpPr txBox="1"/>
          </xdr:nvSpPr>
          <xdr:spPr>
            <a:xfrm>
              <a:off x="456770" y="3883897"/>
              <a:ext cx="757707" cy="20589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𝐷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𝑃_2−𝑃_1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159114</xdr:colOff>
      <xdr:row>26</xdr:row>
      <xdr:rowOff>14364</xdr:rowOff>
    </xdr:from>
    <xdr:ext cx="1063368" cy="3904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059F432-F0F9-4FB5-A234-FCDD4D883585}"/>
                </a:ext>
              </a:extLst>
            </xdr:cNvPr>
            <xdr:cNvSpPr txBox="1"/>
          </xdr:nvSpPr>
          <xdr:spPr>
            <a:xfrm>
              <a:off x="159114" y="4372052"/>
              <a:ext cx="1063368" cy="39044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059F432-F0F9-4FB5-A234-FCDD4D883585}"/>
                </a:ext>
              </a:extLst>
            </xdr:cNvPr>
            <xdr:cNvSpPr txBox="1"/>
          </xdr:nvSpPr>
          <xdr:spPr>
            <a:xfrm>
              <a:off x="159114" y="4372052"/>
              <a:ext cx="1063368" cy="39044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𝑅 ̅</a:t>
              </a:r>
              <a:r>
                <a:rPr lang="hr-HR" sz="1100" i="0">
                  <a:latin typeface="Cambria Math" panose="02040503050406030204" pitchFamily="18" charset="0"/>
                </a:rPr>
                <a:t>=(</a:t>
              </a:r>
              <a:r>
                <a:rPr lang="hr-HR" sz="1100" b="0" i="0">
                  <a:latin typeface="Cambria Math" panose="02040503050406030204" pitchFamily="18" charset="0"/>
                </a:rPr>
                <a:t>𝑃_2−𝑃_1)/𝑡=𝐷/𝑡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462724</xdr:colOff>
      <xdr:row>32</xdr:row>
      <xdr:rowOff>14364</xdr:rowOff>
    </xdr:from>
    <xdr:ext cx="757066" cy="402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5D60D16-BC82-4827-BFFF-ABC226D74070}"/>
                </a:ext>
              </a:extLst>
            </xdr:cNvPr>
            <xdr:cNvSpPr txBox="1"/>
          </xdr:nvSpPr>
          <xdr:spPr>
            <a:xfrm>
              <a:off x="462724" y="5014989"/>
              <a:ext cx="757066" cy="40235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hr-HR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5D60D16-BC82-4827-BFFF-ABC226D74070}"/>
                </a:ext>
              </a:extLst>
            </xdr:cNvPr>
            <xdr:cNvSpPr txBox="1"/>
          </xdr:nvSpPr>
          <xdr:spPr>
            <a:xfrm>
              <a:off x="462724" y="5014989"/>
              <a:ext cx="757066" cy="40235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𝑟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𝐷/𝑃_1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379380</xdr:colOff>
      <xdr:row>36</xdr:row>
      <xdr:rowOff>11906</xdr:rowOff>
    </xdr:from>
    <xdr:ext cx="841384" cy="892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1882F10-D3E0-455D-BC6D-E733C7A84E9C}"/>
                </a:ext>
              </a:extLst>
            </xdr:cNvPr>
            <xdr:cNvSpPr txBox="1"/>
          </xdr:nvSpPr>
          <xdr:spPr>
            <a:xfrm>
              <a:off x="379380" y="5655469"/>
              <a:ext cx="841384" cy="89296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acc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</m:acc>
                      </m:num>
                      <m:den>
                        <m:acc>
                          <m:accPr>
                            <m:chr m:val="̅"/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</m:acc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hr-HR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</m:acc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1882F10-D3E0-455D-BC6D-E733C7A84E9C}"/>
                </a:ext>
              </a:extLst>
            </xdr:cNvPr>
            <xdr:cNvSpPr txBox="1"/>
          </xdr:nvSpPr>
          <xdr:spPr>
            <a:xfrm>
              <a:off x="379380" y="5655469"/>
              <a:ext cx="841384" cy="89296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𝑟 ̅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𝑅 ̅/𝑃 ̅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hr-HR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 ̅</a:t>
              </a:r>
              <a:r>
                <a:rPr lang="hr-HR" sz="1100" b="0" i="0">
                  <a:latin typeface="Cambria Math" panose="02040503050406030204" pitchFamily="18" charset="0"/>
                </a:rPr>
                <a:t>=(𝑃_1+𝑃_2)/2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500061</xdr:colOff>
      <xdr:row>43</xdr:row>
      <xdr:rowOff>23813</xdr:rowOff>
    </xdr:from>
    <xdr:ext cx="1327547" cy="4464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88A37E6-1456-44FC-AAA6-78856D42ECD1}"/>
                </a:ext>
              </a:extLst>
            </xdr:cNvPr>
            <xdr:cNvSpPr txBox="1"/>
          </xdr:nvSpPr>
          <xdr:spPr>
            <a:xfrm>
              <a:off x="500061" y="7596188"/>
              <a:ext cx="1327547" cy="446486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xdr:spPr>
          <xdr:txBody>
            <a:bodyPr vertOverflow="clip" horzOverflow="clip" wrap="none" lIns="0" tIns="0" rIns="0" bIns="0" rtlCol="0" anchor="ctr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kumimoji="0" lang="hr-HR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acc>
                        <m:accPr>
                          <m:chr m:val="̅"/>
                          <m:ctrlPr>
                            <a:rPr kumimoji="0" lang="hr-HR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kumimoji="0" lang="hr-HR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𝑟</m:t>
                          </m:r>
                        </m:e>
                      </m:acc>
                    </m:e>
                    <m:sub>
                      <m:r>
                        <a:rPr kumimoji="0" lang="hr-HR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</m:t>
                      </m:r>
                    </m:sub>
                  </m:sSub>
                  <m:r>
                    <a:rPr kumimoji="0" lang="hr-HR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d>
                    <m:dPr>
                      <m:ctrlPr>
                        <a:rPr kumimoji="0" lang="hr-HR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ad>
                        <m:radPr>
                          <m:ctrlPr>
                            <a:rPr kumimoji="0" lang="hr-HR" sz="1100" b="0" i="1" u="none" strike="noStrike" kern="0" cap="none" spc="0" normalizeH="0" baseline="0" noProof="0" smtClean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>
                          <m:r>
                            <m:rPr>
                              <m:brk m:alnAt="7"/>
                            </m:rPr>
                            <a:rPr kumimoji="0" lang="hr-HR" sz="1100" b="0" i="1" u="none" strike="noStrike" kern="0" cap="none" spc="0" normalizeH="0" baseline="0" noProof="0" smtClean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deg>
                        <m:e>
                          <m:f>
                            <m:fPr>
                              <m:ctrlPr>
                                <a:rPr kumimoji="0" lang="hr-HR" sz="1100" b="0" i="1" u="none" strike="noStrike" kern="0" cap="none" spc="0" normalizeH="0" baseline="0" noProof="0" smtClean="0">
                                  <a:ln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  <a:effectLst/>
                                  <a:uLnTx/>
                                  <a:uFillTx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𝑃</m:t>
                                  </m:r>
                                </m:e>
                                <m:sub>
                                  <m: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num>
                            <m:den>
                              <m:sSub>
                                <m:sSubPr>
                                  <m:ctrlP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𝑃</m:t>
                                  </m:r>
                                </m:e>
                                <m:sub>
                                  <m:r>
                                    <a:rPr kumimoji="0" lang="hr-HR" sz="1100" b="0" i="1" u="none" strike="noStrike" kern="0" cap="none" spc="0" normalizeH="0" baseline="0" noProof="0" smtClean="0">
                                      <a:ln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</m:den>
                          </m:f>
                        </m:e>
                      </m:rad>
                      <m:r>
                        <a:rPr kumimoji="0" lang="hr-HR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−1</m:t>
                      </m:r>
                    </m:e>
                  </m:d>
                  <m:r>
                    <a:rPr kumimoji="0" lang="hr-HR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∙100</m:t>
                  </m:r>
                </m:oMath>
              </a14:m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</a:t>
              </a: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88A37E6-1456-44FC-AAA6-78856D42ECD1}"/>
                </a:ext>
              </a:extLst>
            </xdr:cNvPr>
            <xdr:cNvSpPr txBox="1"/>
          </xdr:nvSpPr>
          <xdr:spPr>
            <a:xfrm>
              <a:off x="500061" y="7596188"/>
              <a:ext cx="1327547" cy="446486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xdr:spPr>
          <xdr:txBody>
            <a:bodyPr vertOverflow="clip" horzOverflow="clip" wrap="none" lIns="0" tIns="0" rIns="0" bIns="0" rtlCol="0" anchor="ctr">
              <a:no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𝑟 ̅_𝑔=(</a:t>
              </a:r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√(𝑡&amp;𝑃_2/𝑃_1 )</a:t>
              </a:r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−1)</a:t>
              </a:r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∙100</a:t>
              </a:r>
              <a:r>
                <a:rPr kumimoji="0" lang="hr-HR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 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7310</xdr:colOff>
      <xdr:row>13</xdr:row>
      <xdr:rowOff>139382</xdr:rowOff>
    </xdr:from>
    <xdr:ext cx="1219949" cy="22971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58D9-A9D3-4DD5-82ED-BC3DB3DFFDC5}"/>
                </a:ext>
              </a:extLst>
            </xdr:cNvPr>
            <xdr:cNvSpPr txBox="1"/>
          </xdr:nvSpPr>
          <xdr:spPr>
            <a:xfrm>
              <a:off x="513326" y="2728991"/>
              <a:ext cx="1219949" cy="22971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+∆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+ 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𝑡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acc>
                      <m:accPr>
                        <m:chr m:val="̅"/>
                        <m:ctrlPr>
                          <a:rPr lang="hr-H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558D9-A9D3-4DD5-82ED-BC3DB3DFFDC5}"/>
                </a:ext>
              </a:extLst>
            </xdr:cNvPr>
            <xdr:cNvSpPr txBox="1"/>
          </xdr:nvSpPr>
          <xdr:spPr>
            <a:xfrm>
              <a:off x="513326" y="2728991"/>
              <a:ext cx="1219949" cy="22971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𝑃_(𝑛+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∆𝑡)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𝑃_𝑛+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∆𝑡∙𝑅 ̅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24</xdr:row>
      <xdr:rowOff>0</xdr:rowOff>
    </xdr:from>
    <xdr:ext cx="1934765" cy="7679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0FB92D8-78E6-43F7-BEEA-8A141A22ADED}"/>
                </a:ext>
              </a:extLst>
            </xdr:cNvPr>
            <xdr:cNvSpPr txBox="1"/>
          </xdr:nvSpPr>
          <xdr:spPr>
            <a:xfrm>
              <a:off x="506016" y="4036219"/>
              <a:ext cx="1934765" cy="76795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 xmlns:m="http://schemas.openxmlformats.org/officeDocument/2006/math">
                  <m:sSub>
                    <m:sSubPr>
                      <m:ctrlPr>
                        <a:rPr lang="hr-H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r-HR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hr-HR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hr-HR" sz="1100" b="0" i="1">
                          <a:latin typeface="Cambria Math" panose="02040503050406030204" pitchFamily="18" charset="0"/>
                        </a:rPr>
                        <m:t>1965.</m:t>
                      </m:r>
                    </m:sub>
                  </m:sSub>
                  <m:r>
                    <a:rPr lang="hr-HR" sz="110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hr-H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r-HR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hr-HR" sz="1100" b="0" i="1">
                          <a:latin typeface="Cambria Math" panose="02040503050406030204" pitchFamily="18" charset="0"/>
                        </a:rPr>
                        <m:t>1961.</m:t>
                      </m:r>
                    </m:sub>
                  </m:sSub>
                  <m:r>
                    <a:rPr lang="hr-HR" sz="1100" b="0" i="1">
                      <a:latin typeface="Cambria Math" panose="02040503050406030204" pitchFamily="18" charset="0"/>
                    </a:rPr>
                    <m:t>+ 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∆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acc>
                    <m:accPr>
                      <m:chr m:val="̅"/>
                      <m:ctrlPr>
                        <a:rPr lang="hr-HR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accPr>
                    <m:e>
                      <m:r>
                        <a:rPr lang="hr-HR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𝑅</m:t>
                      </m:r>
                    </m:e>
                  </m:acc>
                  <m:r>
                    <a:rPr lang="hr-HR" sz="1100" b="0" i="0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hr-HR" sz="1100"/>
                <a:t> </a:t>
              </a:r>
            </a:p>
            <a:p>
              <a:pPr/>
              <a:r>
                <a:rPr lang="hr-HR" sz="1100"/>
                <a:t>            = 4159696 + 4 </a:t>
              </a:r>
              <a:r>
                <a:rPr lang="hr-HR" sz="1100">
                  <a:latin typeface="Arial" panose="020B0604020202020204" pitchFamily="34" charset="0"/>
                  <a:cs typeface="Arial" panose="020B0604020202020204" pitchFamily="34" charset="0"/>
                </a:rPr>
                <a:t>∙ </a:t>
              </a:r>
              <a:r>
                <a:rPr lang="hr-HR" sz="1100"/>
                <a:t>26652,5 =</a:t>
              </a:r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4159696 + 106610 =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4266306</a:t>
              </a:r>
              <a:endParaRPr lang="hr-HR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0FB92D8-78E6-43F7-BEEA-8A141A22ADED}"/>
                </a:ext>
              </a:extLst>
            </xdr:cNvPr>
            <xdr:cNvSpPr txBox="1"/>
          </xdr:nvSpPr>
          <xdr:spPr>
            <a:xfrm>
              <a:off x="506016" y="4036219"/>
              <a:ext cx="1934765" cy="76795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i="0">
                  <a:latin typeface="Cambria Math" panose="02040503050406030204" pitchFamily="18" charset="0"/>
                </a:rPr>
                <a:t>〖</a:t>
              </a:r>
              <a:r>
                <a:rPr lang="hr-HR" sz="1100" b="0" i="0">
                  <a:latin typeface="Cambria Math" panose="02040503050406030204" pitchFamily="18" charset="0"/>
                </a:rPr>
                <a:t> 𝑃〗_(1965.)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𝑃_(1961.)+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∆𝑡∙𝑅 ̅</a:t>
              </a:r>
              <a:r>
                <a:rPr lang="hr-HR" sz="1100" b="0" i="0">
                  <a:latin typeface="Cambria Math" panose="02040503050406030204" pitchFamily="18" charset="0"/>
                </a:rPr>
                <a:t>=</a:t>
              </a:r>
              <a:r>
                <a:rPr lang="hr-HR" sz="1100"/>
                <a:t> </a:t>
              </a:r>
            </a:p>
            <a:p>
              <a:pPr/>
              <a:r>
                <a:rPr lang="hr-HR" sz="1100"/>
                <a:t>            = 4159696 + 4 </a:t>
              </a:r>
              <a:r>
                <a:rPr lang="hr-HR" sz="1100">
                  <a:latin typeface="Arial" panose="020B0604020202020204" pitchFamily="34" charset="0"/>
                  <a:cs typeface="Arial" panose="020B0604020202020204" pitchFamily="34" charset="0"/>
                </a:rPr>
                <a:t>∙ </a:t>
              </a:r>
              <a:r>
                <a:rPr lang="hr-HR" sz="1100"/>
                <a:t>26652,5 =</a:t>
              </a:r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4159696 + 106610 =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4266306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1</xdr:col>
      <xdr:colOff>0</xdr:colOff>
      <xdr:row>36</xdr:row>
      <xdr:rowOff>0</xdr:rowOff>
    </xdr:from>
    <xdr:ext cx="1934765" cy="7679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63C07C3-6D27-4E58-A9B5-E7743EFF47CD}"/>
                </a:ext>
              </a:extLst>
            </xdr:cNvPr>
            <xdr:cNvSpPr txBox="1"/>
          </xdr:nvSpPr>
          <xdr:spPr>
            <a:xfrm>
              <a:off x="506016" y="5965031"/>
              <a:ext cx="1934765" cy="76795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 xmlns:m="http://schemas.openxmlformats.org/officeDocument/2006/math">
                  <m:sSub>
                    <m:sSubPr>
                      <m:ctrlPr>
                        <a:rPr lang="hr-H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r-HR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hr-HR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hr-HR" sz="1100" b="0" i="1">
                          <a:latin typeface="Cambria Math" panose="02040503050406030204" pitchFamily="18" charset="0"/>
                        </a:rPr>
                        <m:t>2013.</m:t>
                      </m:r>
                    </m:sub>
                  </m:sSub>
                  <m:r>
                    <a:rPr lang="hr-HR" sz="110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hr-H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hr-HR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hr-HR" sz="1100" b="0" i="1">
                          <a:latin typeface="Cambria Math" panose="02040503050406030204" pitchFamily="18" charset="0"/>
                        </a:rPr>
                        <m:t>2011.</m:t>
                      </m:r>
                    </m:sub>
                  </m:sSub>
                  <m:r>
                    <a:rPr lang="hr-HR" sz="1100" b="0" i="1">
                      <a:latin typeface="Cambria Math" panose="02040503050406030204" pitchFamily="18" charset="0"/>
                    </a:rPr>
                    <m:t>+ 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∆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</m:t>
                  </m:r>
                  <m:r>
                    <a:rPr lang="hr-H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acc>
                    <m:accPr>
                      <m:chr m:val="̅"/>
                      <m:ctrlPr>
                        <a:rPr lang="hr-HR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accPr>
                    <m:e>
                      <m:r>
                        <a:rPr lang="hr-HR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𝑅</m:t>
                      </m:r>
                    </m:e>
                  </m:acc>
                  <m:r>
                    <a:rPr lang="hr-HR" sz="1100" b="0" i="0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hr-HR" sz="1100"/>
                <a:t> </a:t>
              </a:r>
            </a:p>
            <a:p>
              <a:pPr/>
              <a:r>
                <a:rPr lang="hr-HR" sz="1100"/>
                <a:t>            = 4284889 - 2 </a:t>
              </a:r>
              <a:r>
                <a:rPr lang="hr-HR" sz="1100">
                  <a:latin typeface="Arial" panose="020B0604020202020204" pitchFamily="34" charset="0"/>
                  <a:cs typeface="Arial" panose="020B0604020202020204" pitchFamily="34" charset="0"/>
                </a:rPr>
                <a:t>∙ 15257,1</a:t>
              </a:r>
              <a:r>
                <a:rPr lang="hr-HR" sz="1100"/>
                <a:t> =</a:t>
              </a:r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4284889 - 30514,2 =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4254374,8</a:t>
              </a:r>
              <a:r>
                <a:rPr lang="hr-HR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r-HR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  <a:sym typeface="Symbol" panose="05050102010706020507" pitchFamily="18" charset="2"/>
                </a:rPr>
                <a:t> 4254375</a:t>
              </a:r>
              <a:endParaRPr lang="hr-HR" sz="11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63C07C3-6D27-4E58-A9B5-E7743EFF47CD}"/>
                </a:ext>
              </a:extLst>
            </xdr:cNvPr>
            <xdr:cNvSpPr txBox="1"/>
          </xdr:nvSpPr>
          <xdr:spPr>
            <a:xfrm>
              <a:off x="506016" y="5965031"/>
              <a:ext cx="1934765" cy="76795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i="0">
                  <a:latin typeface="Cambria Math" panose="02040503050406030204" pitchFamily="18" charset="0"/>
                </a:rPr>
                <a:t>〖</a:t>
              </a:r>
              <a:r>
                <a:rPr lang="hr-HR" sz="1100" b="0" i="0">
                  <a:latin typeface="Cambria Math" panose="02040503050406030204" pitchFamily="18" charset="0"/>
                </a:rPr>
                <a:t> 𝑃〗_(2013.)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𝑃_(2011.)+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∆𝑡∙𝑅 ̅</a:t>
              </a:r>
              <a:r>
                <a:rPr lang="hr-HR" sz="1100" b="0" i="0">
                  <a:latin typeface="Cambria Math" panose="02040503050406030204" pitchFamily="18" charset="0"/>
                </a:rPr>
                <a:t>=</a:t>
              </a:r>
              <a:r>
                <a:rPr lang="hr-HR" sz="1100"/>
                <a:t> </a:t>
              </a:r>
            </a:p>
            <a:p>
              <a:pPr/>
              <a:r>
                <a:rPr lang="hr-HR" sz="1100"/>
                <a:t>            = 4284889 - 2 </a:t>
              </a:r>
              <a:r>
                <a:rPr lang="hr-HR" sz="1100">
                  <a:latin typeface="Arial" panose="020B0604020202020204" pitchFamily="34" charset="0"/>
                  <a:cs typeface="Arial" panose="020B0604020202020204" pitchFamily="34" charset="0"/>
                </a:rPr>
                <a:t>∙ 15257,1</a:t>
              </a:r>
              <a:r>
                <a:rPr lang="hr-HR" sz="1100"/>
                <a:t> =</a:t>
              </a:r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4284889 - 30514,2 = </a:t>
              </a:r>
            </a:p>
            <a:p>
              <a:pPr/>
              <a:r>
                <a:rPr lang="hr-HR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         = 4254374,8</a:t>
              </a:r>
              <a:r>
                <a:rPr lang="hr-HR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r-HR" sz="11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  <a:sym typeface="Symbol" panose="05050102010706020507" pitchFamily="18" charset="2"/>
                </a:rPr>
                <a:t> 4254375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5</xdr:row>
      <xdr:rowOff>0</xdr:rowOff>
    </xdr:from>
    <xdr:to>
      <xdr:col>10</xdr:col>
      <xdr:colOff>209550</xdr:colOff>
      <xdr:row>21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4AA37D-7D8F-4961-B530-7445C9748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5</xdr:row>
      <xdr:rowOff>38100</xdr:rowOff>
    </xdr:from>
    <xdr:to>
      <xdr:col>18</xdr:col>
      <xdr:colOff>209550</xdr:colOff>
      <xdr:row>22</xdr:row>
      <xdr:rowOff>9525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9C4170E-AC5B-4E99-A7A1-A20BA718A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25</xdr:row>
      <xdr:rowOff>152400</xdr:rowOff>
    </xdr:from>
    <xdr:to>
      <xdr:col>14</xdr:col>
      <xdr:colOff>457200</xdr:colOff>
      <xdr:row>42</xdr:row>
      <xdr:rowOff>142875</xdr:rowOff>
    </xdr:to>
    <xdr:graphicFrame macro="">
      <xdr:nvGraphicFramePr>
        <xdr:cNvPr id="4" name="Grafikon 4">
          <a:extLst>
            <a:ext uri="{FF2B5EF4-FFF2-40B4-BE49-F238E27FC236}">
              <a16:creationId xmlns:a16="http://schemas.microsoft.com/office/drawing/2014/main" id="{C142F3A3-EDF8-4A70-9A7F-EC541C7EB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</xdr:col>
      <xdr:colOff>409575</xdr:colOff>
      <xdr:row>64</xdr:row>
      <xdr:rowOff>47625</xdr:rowOff>
    </xdr:from>
    <xdr:ext cx="184731" cy="264560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CFA7C18-07BE-42A7-A0E7-9175C9A51CEC}"/>
            </a:ext>
          </a:extLst>
        </xdr:cNvPr>
        <xdr:cNvSpPr txBox="1"/>
      </xdr:nvSpPr>
      <xdr:spPr>
        <a:xfrm>
          <a:off x="2238375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6</xdr:col>
      <xdr:colOff>571500</xdr:colOff>
      <xdr:row>47</xdr:row>
      <xdr:rowOff>0</xdr:rowOff>
    </xdr:from>
    <xdr:to>
      <xdr:col>15</xdr:col>
      <xdr:colOff>38100</xdr:colOff>
      <xdr:row>66</xdr:row>
      <xdr:rowOff>28575</xdr:rowOff>
    </xdr:to>
    <xdr:graphicFrame macro="">
      <xdr:nvGraphicFramePr>
        <xdr:cNvPr id="6" name="Grafikon 4">
          <a:extLst>
            <a:ext uri="{FF2B5EF4-FFF2-40B4-BE49-F238E27FC236}">
              <a16:creationId xmlns:a16="http://schemas.microsoft.com/office/drawing/2014/main" id="{39AB352A-439D-45D3-B679-855F6FACA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297657</xdr:colOff>
      <xdr:row>62</xdr:row>
      <xdr:rowOff>152400</xdr:rowOff>
    </xdr:from>
    <xdr:ext cx="243143" cy="233205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352CF7CF-BC4D-4A76-96A9-E7E0F55CE766}"/>
            </a:ext>
          </a:extLst>
        </xdr:cNvPr>
        <xdr:cNvSpPr txBox="1"/>
      </xdr:nvSpPr>
      <xdr:spPr>
        <a:xfrm>
          <a:off x="4564857" y="9867900"/>
          <a:ext cx="2431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0</a:t>
          </a:r>
        </a:p>
      </xdr:txBody>
    </xdr:sp>
    <xdr:clientData/>
  </xdr:oneCellAnchor>
  <xdr:oneCellAnchor>
    <xdr:from>
      <xdr:col>7</xdr:col>
      <xdr:colOff>294085</xdr:colOff>
      <xdr:row>61</xdr:row>
      <xdr:rowOff>44055</xdr:rowOff>
    </xdr:from>
    <xdr:ext cx="243143" cy="233205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BAD2F3DE-1745-4E53-901A-E5CC3361E7B9}"/>
            </a:ext>
          </a:extLst>
        </xdr:cNvPr>
        <xdr:cNvSpPr txBox="1"/>
      </xdr:nvSpPr>
      <xdr:spPr>
        <a:xfrm>
          <a:off x="4561285" y="9597630"/>
          <a:ext cx="2431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5</a:t>
          </a:r>
        </a:p>
      </xdr:txBody>
    </xdr:sp>
    <xdr:clientData/>
  </xdr:oneCellAnchor>
  <xdr:oneCellAnchor>
    <xdr:from>
      <xdr:col>7</xdr:col>
      <xdr:colOff>238126</xdr:colOff>
      <xdr:row>59</xdr:row>
      <xdr:rowOff>89296</xdr:rowOff>
    </xdr:from>
    <xdr:ext cx="301621" cy="233205"/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id="{73342416-D7EB-48DE-9724-3981C114667D}"/>
            </a:ext>
          </a:extLst>
        </xdr:cNvPr>
        <xdr:cNvSpPr txBox="1"/>
      </xdr:nvSpPr>
      <xdr:spPr>
        <a:xfrm>
          <a:off x="4505326" y="9319021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35</a:t>
          </a:r>
        </a:p>
      </xdr:txBody>
    </xdr:sp>
    <xdr:clientData/>
  </xdr:oneCellAnchor>
  <xdr:oneCellAnchor>
    <xdr:from>
      <xdr:col>7</xdr:col>
      <xdr:colOff>238125</xdr:colOff>
      <xdr:row>57</xdr:row>
      <xdr:rowOff>136921</xdr:rowOff>
    </xdr:from>
    <xdr:ext cx="301621" cy="233205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F7F6AD06-F703-4F53-9397-54F03F745AF4}"/>
            </a:ext>
          </a:extLst>
        </xdr:cNvPr>
        <xdr:cNvSpPr txBox="1"/>
      </xdr:nvSpPr>
      <xdr:spPr>
        <a:xfrm>
          <a:off x="4505325" y="9042796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40</a:t>
          </a:r>
        </a:p>
      </xdr:txBody>
    </xdr:sp>
    <xdr:clientData/>
  </xdr:oneCellAnchor>
  <xdr:oneCellAnchor>
    <xdr:from>
      <xdr:col>7</xdr:col>
      <xdr:colOff>238126</xdr:colOff>
      <xdr:row>56</xdr:row>
      <xdr:rowOff>23812</xdr:rowOff>
    </xdr:from>
    <xdr:ext cx="301621" cy="233205"/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id="{0C6382E9-2414-491E-BB8F-90EC38E59842}"/>
            </a:ext>
          </a:extLst>
        </xdr:cNvPr>
        <xdr:cNvSpPr txBox="1"/>
      </xdr:nvSpPr>
      <xdr:spPr>
        <a:xfrm>
          <a:off x="4505326" y="8767762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45</a:t>
          </a:r>
        </a:p>
      </xdr:txBody>
    </xdr:sp>
    <xdr:clientData/>
  </xdr:oneCellAnchor>
  <xdr:oneCellAnchor>
    <xdr:from>
      <xdr:col>7</xdr:col>
      <xdr:colOff>232172</xdr:colOff>
      <xdr:row>54</xdr:row>
      <xdr:rowOff>71437</xdr:rowOff>
    </xdr:from>
    <xdr:ext cx="301621" cy="233205"/>
    <xdr:sp macro="" textlink="">
      <xdr:nvSpPr>
        <xdr:cNvPr id="12" name="TekstniOkvir 11">
          <a:extLst>
            <a:ext uri="{FF2B5EF4-FFF2-40B4-BE49-F238E27FC236}">
              <a16:creationId xmlns:a16="http://schemas.microsoft.com/office/drawing/2014/main" id="{85DDC5F6-8EDE-4A87-99BC-3D2F75436337}"/>
            </a:ext>
          </a:extLst>
        </xdr:cNvPr>
        <xdr:cNvSpPr txBox="1"/>
      </xdr:nvSpPr>
      <xdr:spPr>
        <a:xfrm>
          <a:off x="4499372" y="8491537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50</a:t>
          </a:r>
        </a:p>
      </xdr:txBody>
    </xdr:sp>
    <xdr:clientData/>
  </xdr:oneCellAnchor>
  <xdr:oneCellAnchor>
    <xdr:from>
      <xdr:col>7</xdr:col>
      <xdr:colOff>226219</xdr:colOff>
      <xdr:row>52</xdr:row>
      <xdr:rowOff>119062</xdr:rowOff>
    </xdr:from>
    <xdr:ext cx="301621" cy="233205"/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id="{46ED4BAD-11FE-4D93-BA1B-9DA756D2239A}"/>
            </a:ext>
          </a:extLst>
        </xdr:cNvPr>
        <xdr:cNvSpPr txBox="1"/>
      </xdr:nvSpPr>
      <xdr:spPr>
        <a:xfrm>
          <a:off x="4493419" y="8215312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55</a:t>
          </a:r>
        </a:p>
      </xdr:txBody>
    </xdr:sp>
    <xdr:clientData/>
  </xdr:oneCellAnchor>
  <xdr:oneCellAnchor>
    <xdr:from>
      <xdr:col>7</xdr:col>
      <xdr:colOff>226218</xdr:colOff>
      <xdr:row>51</xdr:row>
      <xdr:rowOff>5953</xdr:rowOff>
    </xdr:from>
    <xdr:ext cx="301621" cy="233205"/>
    <xdr:sp macro="" textlink="">
      <xdr:nvSpPr>
        <xdr:cNvPr id="14" name="TekstniOkvir 13">
          <a:extLst>
            <a:ext uri="{FF2B5EF4-FFF2-40B4-BE49-F238E27FC236}">
              <a16:creationId xmlns:a16="http://schemas.microsoft.com/office/drawing/2014/main" id="{A10758DF-0FFD-46FD-AD3D-2D046C387B51}"/>
            </a:ext>
          </a:extLst>
        </xdr:cNvPr>
        <xdr:cNvSpPr txBox="1"/>
      </xdr:nvSpPr>
      <xdr:spPr>
        <a:xfrm>
          <a:off x="4493418" y="7940278"/>
          <a:ext cx="30162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900"/>
            <a:t>60</a:t>
          </a:r>
        </a:p>
      </xdr:txBody>
    </xdr:sp>
    <xdr:clientData/>
  </xdr:oneCellAnchor>
  <xdr:twoCellAnchor>
    <xdr:from>
      <xdr:col>7</xdr:col>
      <xdr:colOff>488157</xdr:colOff>
      <xdr:row>60</xdr:row>
      <xdr:rowOff>154781</xdr:rowOff>
    </xdr:from>
    <xdr:to>
      <xdr:col>13</xdr:col>
      <xdr:colOff>458390</xdr:colOff>
      <xdr:row>60</xdr:row>
      <xdr:rowOff>154781</xdr:rowOff>
    </xdr:to>
    <xdr:cxnSp macro="">
      <xdr:nvCxnSpPr>
        <xdr:cNvPr id="15" name="Ravni poveznik 14">
          <a:extLst>
            <a:ext uri="{FF2B5EF4-FFF2-40B4-BE49-F238E27FC236}">
              <a16:creationId xmlns:a16="http://schemas.microsoft.com/office/drawing/2014/main" id="{6C35AD5E-AB47-40B6-B07D-42115A5305C1}"/>
            </a:ext>
          </a:extLst>
        </xdr:cNvPr>
        <xdr:cNvCxnSpPr/>
      </xdr:nvCxnSpPr>
      <xdr:spPr>
        <a:xfrm>
          <a:off x="4755357" y="9546431"/>
          <a:ext cx="3627833" cy="0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491290</xdr:colOff>
      <xdr:row>61</xdr:row>
      <xdr:rowOff>45119</xdr:rowOff>
    </xdr:from>
    <xdr:to>
      <xdr:col>13</xdr:col>
      <xdr:colOff>451185</xdr:colOff>
      <xdr:row>61</xdr:row>
      <xdr:rowOff>45119</xdr:rowOff>
    </xdr:to>
    <xdr:cxnSp macro="">
      <xdr:nvCxnSpPr>
        <xdr:cNvPr id="16" name="Ravni poveznik 15">
          <a:extLst>
            <a:ext uri="{FF2B5EF4-FFF2-40B4-BE49-F238E27FC236}">
              <a16:creationId xmlns:a16="http://schemas.microsoft.com/office/drawing/2014/main" id="{FC22CAF0-1347-4B11-80FD-EDDD302C78F5}"/>
            </a:ext>
          </a:extLst>
        </xdr:cNvPr>
        <xdr:cNvCxnSpPr/>
      </xdr:nvCxnSpPr>
      <xdr:spPr>
        <a:xfrm>
          <a:off x="4758490" y="9598694"/>
          <a:ext cx="3617495" cy="0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0.02708</cdr:x>
      <cdr:y>0.66667</cdr:y>
    </cdr:from>
    <cdr:to>
      <cdr:x>0.0875</cdr:x>
      <cdr:y>0.74653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23825" y="1828800"/>
          <a:ext cx="2762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0.02708</cdr:x>
      <cdr:y>0.66667</cdr:y>
    </cdr:from>
    <cdr:to>
      <cdr:x>0.0875</cdr:x>
      <cdr:y>0.74653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23825" y="1828800"/>
          <a:ext cx="2762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082F-0D79-459A-A99F-BB28903D5F9D}">
  <dimension ref="A1:I46"/>
  <sheetViews>
    <sheetView tabSelected="1" zoomScale="145" zoomScaleNormal="145" workbookViewId="0"/>
  </sheetViews>
  <sheetFormatPr defaultRowHeight="12.75" x14ac:dyDescent="0.2"/>
  <cols>
    <col min="1" max="1" width="7.5703125" bestFit="1" customWidth="1"/>
    <col min="2" max="2" width="10.7109375" bestFit="1" customWidth="1"/>
    <col min="257" max="257" width="7.5703125" bestFit="1" customWidth="1"/>
    <col min="258" max="258" width="10.7109375" bestFit="1" customWidth="1"/>
    <col min="513" max="513" width="7.5703125" bestFit="1" customWidth="1"/>
    <col min="514" max="514" width="10.7109375" bestFit="1" customWidth="1"/>
    <col min="769" max="769" width="7.5703125" bestFit="1" customWidth="1"/>
    <col min="770" max="770" width="10.7109375" bestFit="1" customWidth="1"/>
    <col min="1025" max="1025" width="7.5703125" bestFit="1" customWidth="1"/>
    <col min="1026" max="1026" width="10.7109375" bestFit="1" customWidth="1"/>
    <col min="1281" max="1281" width="7.5703125" bestFit="1" customWidth="1"/>
    <col min="1282" max="1282" width="10.7109375" bestFit="1" customWidth="1"/>
    <col min="1537" max="1537" width="7.5703125" bestFit="1" customWidth="1"/>
    <col min="1538" max="1538" width="10.7109375" bestFit="1" customWidth="1"/>
    <col min="1793" max="1793" width="7.5703125" bestFit="1" customWidth="1"/>
    <col min="1794" max="1794" width="10.7109375" bestFit="1" customWidth="1"/>
    <col min="2049" max="2049" width="7.5703125" bestFit="1" customWidth="1"/>
    <col min="2050" max="2050" width="10.7109375" bestFit="1" customWidth="1"/>
    <col min="2305" max="2305" width="7.5703125" bestFit="1" customWidth="1"/>
    <col min="2306" max="2306" width="10.7109375" bestFit="1" customWidth="1"/>
    <col min="2561" max="2561" width="7.5703125" bestFit="1" customWidth="1"/>
    <col min="2562" max="2562" width="10.7109375" bestFit="1" customWidth="1"/>
    <col min="2817" max="2817" width="7.5703125" bestFit="1" customWidth="1"/>
    <col min="2818" max="2818" width="10.7109375" bestFit="1" customWidth="1"/>
    <col min="3073" max="3073" width="7.5703125" bestFit="1" customWidth="1"/>
    <col min="3074" max="3074" width="10.7109375" bestFit="1" customWidth="1"/>
    <col min="3329" max="3329" width="7.5703125" bestFit="1" customWidth="1"/>
    <col min="3330" max="3330" width="10.7109375" bestFit="1" customWidth="1"/>
    <col min="3585" max="3585" width="7.5703125" bestFit="1" customWidth="1"/>
    <col min="3586" max="3586" width="10.7109375" bestFit="1" customWidth="1"/>
    <col min="3841" max="3841" width="7.5703125" bestFit="1" customWidth="1"/>
    <col min="3842" max="3842" width="10.7109375" bestFit="1" customWidth="1"/>
    <col min="4097" max="4097" width="7.5703125" bestFit="1" customWidth="1"/>
    <col min="4098" max="4098" width="10.7109375" bestFit="1" customWidth="1"/>
    <col min="4353" max="4353" width="7.5703125" bestFit="1" customWidth="1"/>
    <col min="4354" max="4354" width="10.7109375" bestFit="1" customWidth="1"/>
    <col min="4609" max="4609" width="7.5703125" bestFit="1" customWidth="1"/>
    <col min="4610" max="4610" width="10.7109375" bestFit="1" customWidth="1"/>
    <col min="4865" max="4865" width="7.5703125" bestFit="1" customWidth="1"/>
    <col min="4866" max="4866" width="10.7109375" bestFit="1" customWidth="1"/>
    <col min="5121" max="5121" width="7.5703125" bestFit="1" customWidth="1"/>
    <col min="5122" max="5122" width="10.7109375" bestFit="1" customWidth="1"/>
    <col min="5377" max="5377" width="7.5703125" bestFit="1" customWidth="1"/>
    <col min="5378" max="5378" width="10.7109375" bestFit="1" customWidth="1"/>
    <col min="5633" max="5633" width="7.5703125" bestFit="1" customWidth="1"/>
    <col min="5634" max="5634" width="10.7109375" bestFit="1" customWidth="1"/>
    <col min="5889" max="5889" width="7.5703125" bestFit="1" customWidth="1"/>
    <col min="5890" max="5890" width="10.7109375" bestFit="1" customWidth="1"/>
    <col min="6145" max="6145" width="7.5703125" bestFit="1" customWidth="1"/>
    <col min="6146" max="6146" width="10.7109375" bestFit="1" customWidth="1"/>
    <col min="6401" max="6401" width="7.5703125" bestFit="1" customWidth="1"/>
    <col min="6402" max="6402" width="10.7109375" bestFit="1" customWidth="1"/>
    <col min="6657" max="6657" width="7.5703125" bestFit="1" customWidth="1"/>
    <col min="6658" max="6658" width="10.7109375" bestFit="1" customWidth="1"/>
    <col min="6913" max="6913" width="7.5703125" bestFit="1" customWidth="1"/>
    <col min="6914" max="6914" width="10.7109375" bestFit="1" customWidth="1"/>
    <col min="7169" max="7169" width="7.5703125" bestFit="1" customWidth="1"/>
    <col min="7170" max="7170" width="10.7109375" bestFit="1" customWidth="1"/>
    <col min="7425" max="7425" width="7.5703125" bestFit="1" customWidth="1"/>
    <col min="7426" max="7426" width="10.7109375" bestFit="1" customWidth="1"/>
    <col min="7681" max="7681" width="7.5703125" bestFit="1" customWidth="1"/>
    <col min="7682" max="7682" width="10.7109375" bestFit="1" customWidth="1"/>
    <col min="7937" max="7937" width="7.5703125" bestFit="1" customWidth="1"/>
    <col min="7938" max="7938" width="10.7109375" bestFit="1" customWidth="1"/>
    <col min="8193" max="8193" width="7.5703125" bestFit="1" customWidth="1"/>
    <col min="8194" max="8194" width="10.7109375" bestFit="1" customWidth="1"/>
    <col min="8449" max="8449" width="7.5703125" bestFit="1" customWidth="1"/>
    <col min="8450" max="8450" width="10.7109375" bestFit="1" customWidth="1"/>
    <col min="8705" max="8705" width="7.5703125" bestFit="1" customWidth="1"/>
    <col min="8706" max="8706" width="10.7109375" bestFit="1" customWidth="1"/>
    <col min="8961" max="8961" width="7.5703125" bestFit="1" customWidth="1"/>
    <col min="8962" max="8962" width="10.7109375" bestFit="1" customWidth="1"/>
    <col min="9217" max="9217" width="7.5703125" bestFit="1" customWidth="1"/>
    <col min="9218" max="9218" width="10.7109375" bestFit="1" customWidth="1"/>
    <col min="9473" max="9473" width="7.5703125" bestFit="1" customWidth="1"/>
    <col min="9474" max="9474" width="10.7109375" bestFit="1" customWidth="1"/>
    <col min="9729" max="9729" width="7.5703125" bestFit="1" customWidth="1"/>
    <col min="9730" max="9730" width="10.7109375" bestFit="1" customWidth="1"/>
    <col min="9985" max="9985" width="7.5703125" bestFit="1" customWidth="1"/>
    <col min="9986" max="9986" width="10.7109375" bestFit="1" customWidth="1"/>
    <col min="10241" max="10241" width="7.5703125" bestFit="1" customWidth="1"/>
    <col min="10242" max="10242" width="10.7109375" bestFit="1" customWidth="1"/>
    <col min="10497" max="10497" width="7.5703125" bestFit="1" customWidth="1"/>
    <col min="10498" max="10498" width="10.7109375" bestFit="1" customWidth="1"/>
    <col min="10753" max="10753" width="7.5703125" bestFit="1" customWidth="1"/>
    <col min="10754" max="10754" width="10.7109375" bestFit="1" customWidth="1"/>
    <col min="11009" max="11009" width="7.5703125" bestFit="1" customWidth="1"/>
    <col min="11010" max="11010" width="10.7109375" bestFit="1" customWidth="1"/>
    <col min="11265" max="11265" width="7.5703125" bestFit="1" customWidth="1"/>
    <col min="11266" max="11266" width="10.7109375" bestFit="1" customWidth="1"/>
    <col min="11521" max="11521" width="7.5703125" bestFit="1" customWidth="1"/>
    <col min="11522" max="11522" width="10.7109375" bestFit="1" customWidth="1"/>
    <col min="11777" max="11777" width="7.5703125" bestFit="1" customWidth="1"/>
    <col min="11778" max="11778" width="10.7109375" bestFit="1" customWidth="1"/>
    <col min="12033" max="12033" width="7.5703125" bestFit="1" customWidth="1"/>
    <col min="12034" max="12034" width="10.7109375" bestFit="1" customWidth="1"/>
    <col min="12289" max="12289" width="7.5703125" bestFit="1" customWidth="1"/>
    <col min="12290" max="12290" width="10.7109375" bestFit="1" customWidth="1"/>
    <col min="12545" max="12545" width="7.5703125" bestFit="1" customWidth="1"/>
    <col min="12546" max="12546" width="10.7109375" bestFit="1" customWidth="1"/>
    <col min="12801" max="12801" width="7.5703125" bestFit="1" customWidth="1"/>
    <col min="12802" max="12802" width="10.7109375" bestFit="1" customWidth="1"/>
    <col min="13057" max="13057" width="7.5703125" bestFit="1" customWidth="1"/>
    <col min="13058" max="13058" width="10.7109375" bestFit="1" customWidth="1"/>
    <col min="13313" max="13313" width="7.5703125" bestFit="1" customWidth="1"/>
    <col min="13314" max="13314" width="10.7109375" bestFit="1" customWidth="1"/>
    <col min="13569" max="13569" width="7.5703125" bestFit="1" customWidth="1"/>
    <col min="13570" max="13570" width="10.7109375" bestFit="1" customWidth="1"/>
    <col min="13825" max="13825" width="7.5703125" bestFit="1" customWidth="1"/>
    <col min="13826" max="13826" width="10.7109375" bestFit="1" customWidth="1"/>
    <col min="14081" max="14081" width="7.5703125" bestFit="1" customWidth="1"/>
    <col min="14082" max="14082" width="10.7109375" bestFit="1" customWidth="1"/>
    <col min="14337" max="14337" width="7.5703125" bestFit="1" customWidth="1"/>
    <col min="14338" max="14338" width="10.7109375" bestFit="1" customWidth="1"/>
    <col min="14593" max="14593" width="7.5703125" bestFit="1" customWidth="1"/>
    <col min="14594" max="14594" width="10.7109375" bestFit="1" customWidth="1"/>
    <col min="14849" max="14849" width="7.5703125" bestFit="1" customWidth="1"/>
    <col min="14850" max="14850" width="10.7109375" bestFit="1" customWidth="1"/>
    <col min="15105" max="15105" width="7.5703125" bestFit="1" customWidth="1"/>
    <col min="15106" max="15106" width="10.7109375" bestFit="1" customWidth="1"/>
    <col min="15361" max="15361" width="7.5703125" bestFit="1" customWidth="1"/>
    <col min="15362" max="15362" width="10.7109375" bestFit="1" customWidth="1"/>
    <col min="15617" max="15617" width="7.5703125" bestFit="1" customWidth="1"/>
    <col min="15618" max="15618" width="10.7109375" bestFit="1" customWidth="1"/>
    <col min="15873" max="15873" width="7.5703125" bestFit="1" customWidth="1"/>
    <col min="15874" max="15874" width="10.7109375" bestFit="1" customWidth="1"/>
    <col min="16129" max="16129" width="7.5703125" bestFit="1" customWidth="1"/>
    <col min="16130" max="16130" width="10.7109375" bestFit="1" customWidth="1"/>
  </cols>
  <sheetData>
    <row r="1" spans="1:9" ht="15.75" x14ac:dyDescent="0.25">
      <c r="A1" s="1" t="s">
        <v>0</v>
      </c>
    </row>
    <row r="3" spans="1:9" ht="30" customHeight="1" thickBot="1" x14ac:dyDescent="0.4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</row>
    <row r="4" spans="1:9" ht="15" customHeight="1" thickTop="1" x14ac:dyDescent="0.2">
      <c r="A4" s="6" t="s">
        <v>10</v>
      </c>
      <c r="B4" s="7">
        <v>3779858</v>
      </c>
      <c r="C4" s="8">
        <v>100</v>
      </c>
      <c r="D4" s="9" t="s">
        <v>11</v>
      </c>
      <c r="E4" s="9" t="s">
        <v>11</v>
      </c>
      <c r="F4" s="9" t="s">
        <v>11</v>
      </c>
      <c r="G4" s="9" t="s">
        <v>11</v>
      </c>
      <c r="H4" s="9" t="s">
        <v>11</v>
      </c>
      <c r="I4" s="9" t="s">
        <v>11</v>
      </c>
    </row>
    <row r="5" spans="1:9" ht="15" customHeight="1" x14ac:dyDescent="0.2">
      <c r="A5" s="10" t="s">
        <v>12</v>
      </c>
      <c r="B5" s="11">
        <v>3936022</v>
      </c>
      <c r="C5" s="12">
        <f>B5/$B$4*100</f>
        <v>104.13147795499196</v>
      </c>
      <c r="D5" s="12">
        <f>B5/B4*100</f>
        <v>104.13147795499196</v>
      </c>
      <c r="E5" s="13">
        <f>B5-B4</f>
        <v>156164</v>
      </c>
      <c r="F5" s="13">
        <f>E5/5</f>
        <v>31232.799999999999</v>
      </c>
      <c r="G5" s="12">
        <f>E5/B4*100</f>
        <v>4.1314779549919596</v>
      </c>
      <c r="H5" s="14">
        <f>F5/((B4+B5)/2)*100</f>
        <v>0.80957194772339636</v>
      </c>
      <c r="I5" s="14">
        <f>(POWER(B5/B4,1/5)-1)*100</f>
        <v>0.81296931010192974</v>
      </c>
    </row>
    <row r="6" spans="1:9" ht="15" customHeight="1" x14ac:dyDescent="0.2">
      <c r="A6" s="10" t="s">
        <v>13</v>
      </c>
      <c r="B6" s="11">
        <v>4159696</v>
      </c>
      <c r="C6" s="12"/>
      <c r="D6" s="12"/>
      <c r="E6" s="13"/>
      <c r="F6" s="12"/>
      <c r="G6" s="12"/>
      <c r="H6" s="13"/>
      <c r="I6" s="13"/>
    </row>
    <row r="7" spans="1:9" ht="15" customHeight="1" x14ac:dyDescent="0.2">
      <c r="A7" s="10" t="s">
        <v>14</v>
      </c>
      <c r="B7" s="11">
        <v>4426221</v>
      </c>
      <c r="C7" s="12"/>
      <c r="D7" s="12"/>
      <c r="E7" s="13"/>
      <c r="F7" s="13"/>
      <c r="G7" s="12"/>
      <c r="H7" s="13"/>
      <c r="I7" s="13"/>
    </row>
    <row r="8" spans="1:9" ht="15" customHeight="1" x14ac:dyDescent="0.2">
      <c r="A8" s="10" t="s">
        <v>15</v>
      </c>
      <c r="B8" s="11">
        <v>4601469</v>
      </c>
      <c r="C8" s="12"/>
      <c r="D8" s="12"/>
      <c r="E8" s="13"/>
      <c r="F8" s="13"/>
      <c r="G8" s="12"/>
      <c r="H8" s="13"/>
      <c r="I8" s="13"/>
    </row>
    <row r="9" spans="1:9" ht="15" customHeight="1" x14ac:dyDescent="0.2">
      <c r="A9" s="10" t="s">
        <v>16</v>
      </c>
      <c r="B9" s="11">
        <v>4784265</v>
      </c>
      <c r="C9" s="12"/>
      <c r="D9" s="12"/>
      <c r="E9" s="13"/>
      <c r="F9" s="13"/>
      <c r="G9" s="12"/>
      <c r="H9" s="13"/>
      <c r="I9" s="13"/>
    </row>
    <row r="10" spans="1:9" ht="15" customHeight="1" x14ac:dyDescent="0.2">
      <c r="A10" s="10" t="s">
        <v>17</v>
      </c>
      <c r="B10" s="11">
        <v>4437460</v>
      </c>
      <c r="C10" s="12"/>
      <c r="D10" s="12"/>
      <c r="E10" s="13"/>
      <c r="F10" s="13"/>
      <c r="G10" s="12"/>
      <c r="H10" s="13"/>
      <c r="I10" s="13"/>
    </row>
    <row r="11" spans="1:9" ht="15" customHeight="1" x14ac:dyDescent="0.2">
      <c r="A11" s="10" t="s">
        <v>18</v>
      </c>
      <c r="B11" s="11">
        <v>4284889</v>
      </c>
      <c r="C11" s="12"/>
      <c r="D11" s="12"/>
      <c r="E11" s="13"/>
      <c r="F11" s="13"/>
      <c r="G11" s="12"/>
      <c r="H11" s="13"/>
      <c r="I11" s="13"/>
    </row>
    <row r="14" spans="1:9" x14ac:dyDescent="0.2">
      <c r="D14" s="15"/>
    </row>
    <row r="15" spans="1:9" x14ac:dyDescent="0.2">
      <c r="C15" t="s">
        <v>19</v>
      </c>
    </row>
    <row r="16" spans="1:9" x14ac:dyDescent="0.2">
      <c r="D16" s="15"/>
    </row>
    <row r="19" spans="3:3" x14ac:dyDescent="0.2">
      <c r="C19" t="s">
        <v>20</v>
      </c>
    </row>
    <row r="24" spans="3:3" x14ac:dyDescent="0.2">
      <c r="C24" t="s">
        <v>28</v>
      </c>
    </row>
    <row r="28" spans="3:3" x14ac:dyDescent="0.2">
      <c r="C28" t="s">
        <v>21</v>
      </c>
    </row>
    <row r="34" spans="3:5" x14ac:dyDescent="0.2">
      <c r="C34" t="s">
        <v>22</v>
      </c>
    </row>
    <row r="38" spans="3:5" x14ac:dyDescent="0.2">
      <c r="C38" t="s">
        <v>23</v>
      </c>
    </row>
    <row r="39" spans="3:5" x14ac:dyDescent="0.2">
      <c r="C39" t="s">
        <v>25</v>
      </c>
    </row>
    <row r="40" spans="3:5" x14ac:dyDescent="0.2">
      <c r="C40" t="s">
        <v>29</v>
      </c>
    </row>
    <row r="44" spans="3:5" x14ac:dyDescent="0.2">
      <c r="D44" t="s">
        <v>26</v>
      </c>
    </row>
    <row r="45" spans="3:5" x14ac:dyDescent="0.2">
      <c r="D45" t="s">
        <v>27</v>
      </c>
    </row>
    <row r="46" spans="3:5" x14ac:dyDescent="0.2">
      <c r="D46" t="s">
        <v>24</v>
      </c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150" fitToHeight="0" orientation="landscape" r:id="rId1"/>
  <headerFooter alignWithMargins="0"/>
  <ignoredErrors>
    <ignoredError sqref="A4:A5 A6:A11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093B-A3AF-4DC9-8820-07B0461848E9}">
  <dimension ref="A2:F26"/>
  <sheetViews>
    <sheetView zoomScale="145" zoomScaleNormal="145" workbookViewId="0">
      <selection activeCell="F16" sqref="F16"/>
    </sheetView>
  </sheetViews>
  <sheetFormatPr defaultRowHeight="12.75" x14ac:dyDescent="0.2"/>
  <cols>
    <col min="1" max="2" width="10.7109375" style="20" customWidth="1"/>
    <col min="3" max="5" width="12.7109375" style="20" customWidth="1"/>
    <col min="6" max="6" width="13.28515625" style="20" customWidth="1"/>
    <col min="7" max="16384" width="9.140625" style="20"/>
  </cols>
  <sheetData>
    <row r="2" spans="1:6" ht="15.75" x14ac:dyDescent="0.25">
      <c r="A2" s="29" t="s">
        <v>38</v>
      </c>
    </row>
    <row r="14" spans="1:6" ht="40.5" customHeight="1" x14ac:dyDescent="0.2">
      <c r="A14" s="16" t="s">
        <v>1</v>
      </c>
      <c r="B14" s="17" t="s">
        <v>2</v>
      </c>
      <c r="C14" s="19" t="s">
        <v>30</v>
      </c>
      <c r="D14" s="18" t="s">
        <v>31</v>
      </c>
      <c r="E14" s="19" t="s">
        <v>32</v>
      </c>
      <c r="F14" s="19" t="s">
        <v>33</v>
      </c>
    </row>
    <row r="15" spans="1:6" ht="15" customHeight="1" x14ac:dyDescent="0.2">
      <c r="A15" s="21" t="s">
        <v>34</v>
      </c>
      <c r="B15" s="22">
        <v>820</v>
      </c>
      <c r="C15" s="23" t="s">
        <v>11</v>
      </c>
      <c r="D15" s="24" t="s">
        <v>11</v>
      </c>
      <c r="E15" s="23" t="s">
        <v>11</v>
      </c>
      <c r="F15" s="23" t="s">
        <v>11</v>
      </c>
    </row>
    <row r="16" spans="1:6" ht="15" customHeight="1" x14ac:dyDescent="0.2">
      <c r="A16" s="21" t="s">
        <v>35</v>
      </c>
      <c r="B16" s="22">
        <v>750</v>
      </c>
      <c r="C16" s="25">
        <f t="shared" ref="C16:C21" si="0">B16-B15</f>
        <v>-70</v>
      </c>
      <c r="D16" s="26">
        <f>C16/11</f>
        <v>-6.3636363636363633</v>
      </c>
      <c r="E16" s="27">
        <f>C16/B15*100</f>
        <v>-8.536585365853659</v>
      </c>
      <c r="F16" s="27">
        <f>(POWER(B16/B15,1/11)-1)*100</f>
        <v>-0.80791083998530411</v>
      </c>
    </row>
    <row r="17" spans="1:6" ht="15" customHeight="1" x14ac:dyDescent="0.2">
      <c r="A17" s="21" t="s">
        <v>36</v>
      </c>
      <c r="B17" s="22">
        <v>935</v>
      </c>
      <c r="C17" s="25">
        <f t="shared" si="0"/>
        <v>185</v>
      </c>
      <c r="D17" s="26">
        <f>C17/10</f>
        <v>18.5</v>
      </c>
      <c r="E17" s="27">
        <f>C17/B16*100</f>
        <v>24.666666666666668</v>
      </c>
      <c r="F17" s="27">
        <f>(POWER(B17/B16,1/10)-1)*100</f>
        <v>2.2292170740320527</v>
      </c>
    </row>
    <row r="18" spans="1:6" ht="15" customHeight="1" x14ac:dyDescent="0.2">
      <c r="A18" s="21" t="s">
        <v>10</v>
      </c>
      <c r="B18" s="22">
        <v>642</v>
      </c>
      <c r="C18" s="25">
        <f t="shared" si="0"/>
        <v>-293</v>
      </c>
      <c r="D18" s="26">
        <f>C18/17</f>
        <v>-17.235294117647058</v>
      </c>
      <c r="E18" s="27">
        <f t="shared" ref="E18:E21" si="1">C18/B17*100</f>
        <v>-31.336898395721924</v>
      </c>
      <c r="F18" s="27">
        <f>(POWER(B18/B17,1/17)-1)*100</f>
        <v>-2.1872441698473244</v>
      </c>
    </row>
    <row r="19" spans="1:6" ht="15" customHeight="1" x14ac:dyDescent="0.2">
      <c r="A19" s="21" t="s">
        <v>12</v>
      </c>
      <c r="B19" s="22">
        <v>550</v>
      </c>
      <c r="C19" s="25">
        <f t="shared" si="0"/>
        <v>-92</v>
      </c>
      <c r="D19" s="26">
        <f>C19/5</f>
        <v>-18.399999999999999</v>
      </c>
      <c r="E19" s="27">
        <f t="shared" si="1"/>
        <v>-14.330218068535824</v>
      </c>
      <c r="F19" s="27">
        <f>(POWER(B19/B18,1/5)-1)*100</f>
        <v>-3.0460444362150119</v>
      </c>
    </row>
    <row r="20" spans="1:6" ht="15" customHeight="1" x14ac:dyDescent="0.2">
      <c r="A20" s="21" t="s">
        <v>13</v>
      </c>
      <c r="B20" s="22">
        <v>485</v>
      </c>
      <c r="C20" s="25">
        <f t="shared" si="0"/>
        <v>-65</v>
      </c>
      <c r="D20" s="26">
        <f>C20/8</f>
        <v>-8.125</v>
      </c>
      <c r="E20" s="27">
        <f t="shared" si="1"/>
        <v>-11.818181818181818</v>
      </c>
      <c r="F20" s="27">
        <f>(POWER(B20/B19,1/8)-1)*100</f>
        <v>-1.5598240822365161</v>
      </c>
    </row>
    <row r="21" spans="1:6" ht="15" customHeight="1" x14ac:dyDescent="0.2">
      <c r="A21" s="21" t="s">
        <v>14</v>
      </c>
      <c r="B21" s="22">
        <v>420</v>
      </c>
      <c r="C21" s="25">
        <f t="shared" si="0"/>
        <v>-65</v>
      </c>
      <c r="D21" s="26">
        <f>C21/10</f>
        <v>-6.5</v>
      </c>
      <c r="E21" s="27">
        <f t="shared" si="1"/>
        <v>-13.402061855670103</v>
      </c>
      <c r="F21" s="27">
        <f>(POWER(B21/B20,1/10)-1)*100</f>
        <v>-1.4286385077766139</v>
      </c>
    </row>
    <row r="22" spans="1:6" ht="16.5" customHeight="1" x14ac:dyDescent="0.2">
      <c r="A22" s="21" t="s">
        <v>37</v>
      </c>
      <c r="B22" s="28" t="s">
        <v>11</v>
      </c>
      <c r="C22" s="25">
        <f>SUM(C16:C21)</f>
        <v>-400</v>
      </c>
      <c r="D22" s="24" t="s">
        <v>11</v>
      </c>
      <c r="E22" s="23" t="s">
        <v>11</v>
      </c>
      <c r="F22" s="23" t="s">
        <v>11</v>
      </c>
    </row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</sheetData>
  <pageMargins left="0.75" right="0.75" top="1" bottom="1" header="0.5" footer="0.5"/>
  <pageSetup paperSize="9" orientation="portrait" r:id="rId1"/>
  <headerFooter alignWithMargins="0"/>
  <ignoredErrors>
    <ignoredError sqref="A15:A2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94A1-567F-4F03-97ED-14B1CF158070}">
  <dimension ref="A1:I47"/>
  <sheetViews>
    <sheetView zoomScale="145" zoomScaleNormal="145" workbookViewId="0"/>
  </sheetViews>
  <sheetFormatPr defaultRowHeight="12.75" x14ac:dyDescent="0.2"/>
  <cols>
    <col min="1" max="1" width="7.5703125" bestFit="1" customWidth="1"/>
    <col min="2" max="2" width="10.7109375" bestFit="1" customWidth="1"/>
    <col min="7" max="7" width="9.140625" customWidth="1"/>
    <col min="257" max="257" width="7.5703125" bestFit="1" customWidth="1"/>
    <col min="258" max="258" width="10.7109375" bestFit="1" customWidth="1"/>
    <col min="513" max="513" width="7.5703125" bestFit="1" customWidth="1"/>
    <col min="514" max="514" width="10.7109375" bestFit="1" customWidth="1"/>
    <col min="769" max="769" width="7.5703125" bestFit="1" customWidth="1"/>
    <col min="770" max="770" width="10.7109375" bestFit="1" customWidth="1"/>
    <col min="1025" max="1025" width="7.5703125" bestFit="1" customWidth="1"/>
    <col min="1026" max="1026" width="10.7109375" bestFit="1" customWidth="1"/>
    <col min="1281" max="1281" width="7.5703125" bestFit="1" customWidth="1"/>
    <col min="1282" max="1282" width="10.7109375" bestFit="1" customWidth="1"/>
    <col min="1537" max="1537" width="7.5703125" bestFit="1" customWidth="1"/>
    <col min="1538" max="1538" width="10.7109375" bestFit="1" customWidth="1"/>
    <col min="1793" max="1793" width="7.5703125" bestFit="1" customWidth="1"/>
    <col min="1794" max="1794" width="10.7109375" bestFit="1" customWidth="1"/>
    <col min="2049" max="2049" width="7.5703125" bestFit="1" customWidth="1"/>
    <col min="2050" max="2050" width="10.7109375" bestFit="1" customWidth="1"/>
    <col min="2305" max="2305" width="7.5703125" bestFit="1" customWidth="1"/>
    <col min="2306" max="2306" width="10.7109375" bestFit="1" customWidth="1"/>
    <col min="2561" max="2561" width="7.5703125" bestFit="1" customWidth="1"/>
    <col min="2562" max="2562" width="10.7109375" bestFit="1" customWidth="1"/>
    <col min="2817" max="2817" width="7.5703125" bestFit="1" customWidth="1"/>
    <col min="2818" max="2818" width="10.7109375" bestFit="1" customWidth="1"/>
    <col min="3073" max="3073" width="7.5703125" bestFit="1" customWidth="1"/>
    <col min="3074" max="3074" width="10.7109375" bestFit="1" customWidth="1"/>
    <col min="3329" max="3329" width="7.5703125" bestFit="1" customWidth="1"/>
    <col min="3330" max="3330" width="10.7109375" bestFit="1" customWidth="1"/>
    <col min="3585" max="3585" width="7.5703125" bestFit="1" customWidth="1"/>
    <col min="3586" max="3586" width="10.7109375" bestFit="1" customWidth="1"/>
    <col min="3841" max="3841" width="7.5703125" bestFit="1" customWidth="1"/>
    <col min="3842" max="3842" width="10.7109375" bestFit="1" customWidth="1"/>
    <col min="4097" max="4097" width="7.5703125" bestFit="1" customWidth="1"/>
    <col min="4098" max="4098" width="10.7109375" bestFit="1" customWidth="1"/>
    <col min="4353" max="4353" width="7.5703125" bestFit="1" customWidth="1"/>
    <col min="4354" max="4354" width="10.7109375" bestFit="1" customWidth="1"/>
    <col min="4609" max="4609" width="7.5703125" bestFit="1" customWidth="1"/>
    <col min="4610" max="4610" width="10.7109375" bestFit="1" customWidth="1"/>
    <col min="4865" max="4865" width="7.5703125" bestFit="1" customWidth="1"/>
    <col min="4866" max="4866" width="10.7109375" bestFit="1" customWidth="1"/>
    <col min="5121" max="5121" width="7.5703125" bestFit="1" customWidth="1"/>
    <col min="5122" max="5122" width="10.7109375" bestFit="1" customWidth="1"/>
    <col min="5377" max="5377" width="7.5703125" bestFit="1" customWidth="1"/>
    <col min="5378" max="5378" width="10.7109375" bestFit="1" customWidth="1"/>
    <col min="5633" max="5633" width="7.5703125" bestFit="1" customWidth="1"/>
    <col min="5634" max="5634" width="10.7109375" bestFit="1" customWidth="1"/>
    <col min="5889" max="5889" width="7.5703125" bestFit="1" customWidth="1"/>
    <col min="5890" max="5890" width="10.7109375" bestFit="1" customWidth="1"/>
    <col min="6145" max="6145" width="7.5703125" bestFit="1" customWidth="1"/>
    <col min="6146" max="6146" width="10.7109375" bestFit="1" customWidth="1"/>
    <col min="6401" max="6401" width="7.5703125" bestFit="1" customWidth="1"/>
    <col min="6402" max="6402" width="10.7109375" bestFit="1" customWidth="1"/>
    <col min="6657" max="6657" width="7.5703125" bestFit="1" customWidth="1"/>
    <col min="6658" max="6658" width="10.7109375" bestFit="1" customWidth="1"/>
    <col min="6913" max="6913" width="7.5703125" bestFit="1" customWidth="1"/>
    <col min="6914" max="6914" width="10.7109375" bestFit="1" customWidth="1"/>
    <col min="7169" max="7169" width="7.5703125" bestFit="1" customWidth="1"/>
    <col min="7170" max="7170" width="10.7109375" bestFit="1" customWidth="1"/>
    <col min="7425" max="7425" width="7.5703125" bestFit="1" customWidth="1"/>
    <col min="7426" max="7426" width="10.7109375" bestFit="1" customWidth="1"/>
    <col min="7681" max="7681" width="7.5703125" bestFit="1" customWidth="1"/>
    <col min="7682" max="7682" width="10.7109375" bestFit="1" customWidth="1"/>
    <col min="7937" max="7937" width="7.5703125" bestFit="1" customWidth="1"/>
    <col min="7938" max="7938" width="10.7109375" bestFit="1" customWidth="1"/>
    <col min="8193" max="8193" width="7.5703125" bestFit="1" customWidth="1"/>
    <col min="8194" max="8194" width="10.7109375" bestFit="1" customWidth="1"/>
    <col min="8449" max="8449" width="7.5703125" bestFit="1" customWidth="1"/>
    <col min="8450" max="8450" width="10.7109375" bestFit="1" customWidth="1"/>
    <col min="8705" max="8705" width="7.5703125" bestFit="1" customWidth="1"/>
    <col min="8706" max="8706" width="10.7109375" bestFit="1" customWidth="1"/>
    <col min="8961" max="8961" width="7.5703125" bestFit="1" customWidth="1"/>
    <col min="8962" max="8962" width="10.7109375" bestFit="1" customWidth="1"/>
    <col min="9217" max="9217" width="7.5703125" bestFit="1" customWidth="1"/>
    <col min="9218" max="9218" width="10.7109375" bestFit="1" customWidth="1"/>
    <col min="9473" max="9473" width="7.5703125" bestFit="1" customWidth="1"/>
    <col min="9474" max="9474" width="10.7109375" bestFit="1" customWidth="1"/>
    <col min="9729" max="9729" width="7.5703125" bestFit="1" customWidth="1"/>
    <col min="9730" max="9730" width="10.7109375" bestFit="1" customWidth="1"/>
    <col min="9985" max="9985" width="7.5703125" bestFit="1" customWidth="1"/>
    <col min="9986" max="9986" width="10.7109375" bestFit="1" customWidth="1"/>
    <col min="10241" max="10241" width="7.5703125" bestFit="1" customWidth="1"/>
    <col min="10242" max="10242" width="10.7109375" bestFit="1" customWidth="1"/>
    <col min="10497" max="10497" width="7.5703125" bestFit="1" customWidth="1"/>
    <col min="10498" max="10498" width="10.7109375" bestFit="1" customWidth="1"/>
    <col min="10753" max="10753" width="7.5703125" bestFit="1" customWidth="1"/>
    <col min="10754" max="10754" width="10.7109375" bestFit="1" customWidth="1"/>
    <col min="11009" max="11009" width="7.5703125" bestFit="1" customWidth="1"/>
    <col min="11010" max="11010" width="10.7109375" bestFit="1" customWidth="1"/>
    <col min="11265" max="11265" width="7.5703125" bestFit="1" customWidth="1"/>
    <col min="11266" max="11266" width="10.7109375" bestFit="1" customWidth="1"/>
    <col min="11521" max="11521" width="7.5703125" bestFit="1" customWidth="1"/>
    <col min="11522" max="11522" width="10.7109375" bestFit="1" customWidth="1"/>
    <col min="11777" max="11777" width="7.5703125" bestFit="1" customWidth="1"/>
    <col min="11778" max="11778" width="10.7109375" bestFit="1" customWidth="1"/>
    <col min="12033" max="12033" width="7.5703125" bestFit="1" customWidth="1"/>
    <col min="12034" max="12034" width="10.7109375" bestFit="1" customWidth="1"/>
    <col min="12289" max="12289" width="7.5703125" bestFit="1" customWidth="1"/>
    <col min="12290" max="12290" width="10.7109375" bestFit="1" customWidth="1"/>
    <col min="12545" max="12545" width="7.5703125" bestFit="1" customWidth="1"/>
    <col min="12546" max="12546" width="10.7109375" bestFit="1" customWidth="1"/>
    <col min="12801" max="12801" width="7.5703125" bestFit="1" customWidth="1"/>
    <col min="12802" max="12802" width="10.7109375" bestFit="1" customWidth="1"/>
    <col min="13057" max="13057" width="7.5703125" bestFit="1" customWidth="1"/>
    <col min="13058" max="13058" width="10.7109375" bestFit="1" customWidth="1"/>
    <col min="13313" max="13313" width="7.5703125" bestFit="1" customWidth="1"/>
    <col min="13314" max="13314" width="10.7109375" bestFit="1" customWidth="1"/>
    <col min="13569" max="13569" width="7.5703125" bestFit="1" customWidth="1"/>
    <col min="13570" max="13570" width="10.7109375" bestFit="1" customWidth="1"/>
    <col min="13825" max="13825" width="7.5703125" bestFit="1" customWidth="1"/>
    <col min="13826" max="13826" width="10.7109375" bestFit="1" customWidth="1"/>
    <col min="14081" max="14081" width="7.5703125" bestFit="1" customWidth="1"/>
    <col min="14082" max="14082" width="10.7109375" bestFit="1" customWidth="1"/>
    <col min="14337" max="14337" width="7.5703125" bestFit="1" customWidth="1"/>
    <col min="14338" max="14338" width="10.7109375" bestFit="1" customWidth="1"/>
    <col min="14593" max="14593" width="7.5703125" bestFit="1" customWidth="1"/>
    <col min="14594" max="14594" width="10.7109375" bestFit="1" customWidth="1"/>
    <col min="14849" max="14849" width="7.5703125" bestFit="1" customWidth="1"/>
    <col min="14850" max="14850" width="10.7109375" bestFit="1" customWidth="1"/>
    <col min="15105" max="15105" width="7.5703125" bestFit="1" customWidth="1"/>
    <col min="15106" max="15106" width="10.7109375" bestFit="1" customWidth="1"/>
    <col min="15361" max="15361" width="7.5703125" bestFit="1" customWidth="1"/>
    <col min="15362" max="15362" width="10.7109375" bestFit="1" customWidth="1"/>
    <col min="15617" max="15617" width="7.5703125" bestFit="1" customWidth="1"/>
    <col min="15618" max="15618" width="10.7109375" bestFit="1" customWidth="1"/>
    <col min="15873" max="15873" width="7.5703125" bestFit="1" customWidth="1"/>
    <col min="15874" max="15874" width="10.7109375" bestFit="1" customWidth="1"/>
    <col min="16129" max="16129" width="7.5703125" bestFit="1" customWidth="1"/>
    <col min="16130" max="16130" width="10.7109375" bestFit="1" customWidth="1"/>
  </cols>
  <sheetData>
    <row r="1" spans="1:9" ht="15.75" x14ac:dyDescent="0.25">
      <c r="A1" s="1" t="s">
        <v>0</v>
      </c>
    </row>
    <row r="3" spans="1:9" ht="30" customHeight="1" thickBot="1" x14ac:dyDescent="0.4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</row>
    <row r="4" spans="1:9" ht="15" customHeight="1" thickTop="1" x14ac:dyDescent="0.2">
      <c r="A4" s="6" t="s">
        <v>10</v>
      </c>
      <c r="B4" s="7">
        <v>3779858</v>
      </c>
      <c r="C4" s="8">
        <f>B4/$B$4*100</f>
        <v>100</v>
      </c>
      <c r="D4" s="9" t="s">
        <v>11</v>
      </c>
      <c r="E4" s="9" t="s">
        <v>11</v>
      </c>
      <c r="F4" s="9" t="s">
        <v>11</v>
      </c>
      <c r="G4" s="9" t="s">
        <v>11</v>
      </c>
      <c r="H4" s="9" t="s">
        <v>11</v>
      </c>
      <c r="I4" s="9" t="s">
        <v>11</v>
      </c>
    </row>
    <row r="5" spans="1:9" ht="15" customHeight="1" x14ac:dyDescent="0.2">
      <c r="A5" s="10" t="s">
        <v>12</v>
      </c>
      <c r="B5" s="11">
        <v>3936022</v>
      </c>
      <c r="C5" s="12">
        <f>B5/$B$4*100</f>
        <v>104.13147795499196</v>
      </c>
      <c r="D5" s="12">
        <f t="shared" ref="D5:D10" si="0">B5/B4*100</f>
        <v>104.13147795499196</v>
      </c>
      <c r="E5" s="13">
        <f t="shared" ref="E5:E10" si="1">B5-B4</f>
        <v>156164</v>
      </c>
      <c r="F5" s="13">
        <f>E5/5</f>
        <v>31232.799999999999</v>
      </c>
      <c r="G5" s="12">
        <f t="shared" ref="G5:G10" si="2">E5/B4*100</f>
        <v>4.1314779549919596</v>
      </c>
      <c r="H5" s="14">
        <f t="shared" ref="H5:H10" si="3">F5/((B4+B5)/2)*100</f>
        <v>0.80957194772339636</v>
      </c>
      <c r="I5" s="14">
        <f>(POWER(B5/B4,1/5)-1)*100</f>
        <v>0.81296931010192974</v>
      </c>
    </row>
    <row r="6" spans="1:9" ht="15" customHeight="1" x14ac:dyDescent="0.2">
      <c r="A6" s="10" t="s">
        <v>13</v>
      </c>
      <c r="B6" s="11">
        <v>4159696</v>
      </c>
      <c r="C6" s="12">
        <f t="shared" ref="C6:C11" si="4">B6/$B$4*100</f>
        <v>110.04900184080991</v>
      </c>
      <c r="D6" s="12">
        <f t="shared" si="0"/>
        <v>105.68274262694671</v>
      </c>
      <c r="E6" s="13">
        <f t="shared" si="1"/>
        <v>223674</v>
      </c>
      <c r="F6" s="12">
        <f>E6/8</f>
        <v>27959.25</v>
      </c>
      <c r="G6" s="12">
        <f t="shared" si="2"/>
        <v>5.6827426269466992</v>
      </c>
      <c r="H6" s="14">
        <f t="shared" si="3"/>
        <v>0.6907169938478589</v>
      </c>
      <c r="I6" s="14">
        <f>(POWER(B6/B5,1/8)-1)*100</f>
        <v>0.69328499635468166</v>
      </c>
    </row>
    <row r="7" spans="1:9" ht="15" customHeight="1" x14ac:dyDescent="0.2">
      <c r="A7" s="10" t="s">
        <v>14</v>
      </c>
      <c r="B7" s="11">
        <v>4426221</v>
      </c>
      <c r="C7" s="12">
        <f t="shared" si="4"/>
        <v>117.10019265273985</v>
      </c>
      <c r="D7" s="12">
        <f t="shared" si="0"/>
        <v>106.40731918870993</v>
      </c>
      <c r="E7" s="13">
        <f t="shared" si="1"/>
        <v>266525</v>
      </c>
      <c r="F7" s="13">
        <f>E7/10</f>
        <v>26652.5</v>
      </c>
      <c r="G7" s="12">
        <f t="shared" si="2"/>
        <v>6.4073191887099439</v>
      </c>
      <c r="H7" s="14">
        <f t="shared" si="3"/>
        <v>0.62084224666974996</v>
      </c>
      <c r="I7" s="14">
        <f>(POWER(B7/B6,1/10)-1)*100</f>
        <v>0.62297424206509966</v>
      </c>
    </row>
    <row r="8" spans="1:9" ht="15" customHeight="1" x14ac:dyDescent="0.2">
      <c r="A8" s="10" t="s">
        <v>15</v>
      </c>
      <c r="B8" s="11">
        <v>4601469</v>
      </c>
      <c r="C8" s="12">
        <f t="shared" si="4"/>
        <v>121.73655729924246</v>
      </c>
      <c r="D8" s="12">
        <f t="shared" si="0"/>
        <v>103.95931427734854</v>
      </c>
      <c r="E8" s="13">
        <f t="shared" si="1"/>
        <v>175248</v>
      </c>
      <c r="F8" s="13">
        <f>E8/10</f>
        <v>17524.8</v>
      </c>
      <c r="G8" s="12">
        <f t="shared" si="2"/>
        <v>3.9593142773485552</v>
      </c>
      <c r="H8" s="14">
        <f t="shared" si="3"/>
        <v>0.38824549801776531</v>
      </c>
      <c r="I8" s="14">
        <f>(POWER(B8/B7,1/10)-1)*100</f>
        <v>0.38904911630661676</v>
      </c>
    </row>
    <row r="9" spans="1:9" ht="15" customHeight="1" x14ac:dyDescent="0.2">
      <c r="A9" s="10" t="s">
        <v>16</v>
      </c>
      <c r="B9" s="11">
        <v>4784265</v>
      </c>
      <c r="C9" s="12">
        <f t="shared" si="4"/>
        <v>126.57261198701116</v>
      </c>
      <c r="D9" s="12">
        <f t="shared" si="0"/>
        <v>103.97255745936786</v>
      </c>
      <c r="E9" s="13">
        <f t="shared" si="1"/>
        <v>182796</v>
      </c>
      <c r="F9" s="13">
        <f>E9/10</f>
        <v>18279.599999999999</v>
      </c>
      <c r="G9" s="12">
        <f t="shared" si="2"/>
        <v>3.972557459367867</v>
      </c>
      <c r="H9" s="14">
        <f t="shared" si="3"/>
        <v>0.3895188165358191</v>
      </c>
      <c r="I9" s="14">
        <f>(POWER(B9/B8,1/10)-1)*100</f>
        <v>0.39032788026744925</v>
      </c>
    </row>
    <row r="10" spans="1:9" ht="15" customHeight="1" x14ac:dyDescent="0.2">
      <c r="A10" s="10" t="s">
        <v>17</v>
      </c>
      <c r="B10" s="11">
        <v>4437460</v>
      </c>
      <c r="C10" s="12">
        <f t="shared" si="4"/>
        <v>117.39753186495365</v>
      </c>
      <c r="D10" s="12">
        <f t="shared" si="0"/>
        <v>92.751133141663345</v>
      </c>
      <c r="E10" s="13">
        <f t="shared" si="1"/>
        <v>-346805</v>
      </c>
      <c r="F10" s="13">
        <f>E10/10</f>
        <v>-34680.5</v>
      </c>
      <c r="G10" s="12">
        <f t="shared" si="2"/>
        <v>-7.2488668583366511</v>
      </c>
      <c r="H10" s="14">
        <f t="shared" si="3"/>
        <v>-0.75214778146171135</v>
      </c>
      <c r="I10" s="14">
        <f>(POWER(B10/B9,1/10)-1)*100</f>
        <v>-0.74967846130337135</v>
      </c>
    </row>
    <row r="11" spans="1:9" ht="15" customHeight="1" x14ac:dyDescent="0.2">
      <c r="A11" s="10" t="s">
        <v>18</v>
      </c>
      <c r="B11" s="11">
        <v>4284889</v>
      </c>
      <c r="C11" s="12">
        <f t="shared" si="4"/>
        <v>113.36111039091945</v>
      </c>
      <c r="D11" s="12">
        <f>B11/B10*100</f>
        <v>96.561749289007665</v>
      </c>
      <c r="E11" s="13">
        <f>B11-B10</f>
        <v>-152571</v>
      </c>
      <c r="F11" s="13">
        <f>E11/10</f>
        <v>-15257.1</v>
      </c>
      <c r="G11" s="12">
        <f>E11/B10*100</f>
        <v>-3.4382507109923246</v>
      </c>
      <c r="H11" s="14">
        <f>F11/((B10+B11)/2)*100</f>
        <v>-0.34983924628560492</v>
      </c>
      <c r="I11" s="14">
        <f>(POWER(B11/B10,1/10)-1)*100</f>
        <v>-0.34926358364630872</v>
      </c>
    </row>
    <row r="15" spans="1:9" x14ac:dyDescent="0.2">
      <c r="D15" s="40" t="s">
        <v>41</v>
      </c>
    </row>
    <row r="17" spans="1:7" ht="12.75" customHeight="1" x14ac:dyDescent="0.2">
      <c r="A17" s="46" t="s">
        <v>11</v>
      </c>
      <c r="B17" s="40" t="s">
        <v>54</v>
      </c>
    </row>
    <row r="18" spans="1:7" ht="12.75" customHeight="1" x14ac:dyDescent="0.2">
      <c r="A18" s="46" t="s">
        <v>11</v>
      </c>
      <c r="B18" s="40" t="s">
        <v>52</v>
      </c>
    </row>
    <row r="19" spans="1:7" x14ac:dyDescent="0.2">
      <c r="A19" s="46" t="s">
        <v>11</v>
      </c>
      <c r="B19" s="40" t="s">
        <v>53</v>
      </c>
    </row>
    <row r="20" spans="1:7" x14ac:dyDescent="0.2">
      <c r="B20" s="40"/>
    </row>
    <row r="23" spans="1:7" x14ac:dyDescent="0.2">
      <c r="B23" s="39" t="s">
        <v>40</v>
      </c>
      <c r="G23" s="39" t="s">
        <v>55</v>
      </c>
    </row>
    <row r="25" spans="1:7" x14ac:dyDescent="0.2">
      <c r="G25" s="41" t="s">
        <v>49</v>
      </c>
    </row>
    <row r="26" spans="1:7" x14ac:dyDescent="0.2">
      <c r="G26" s="41" t="s">
        <v>50</v>
      </c>
    </row>
    <row r="31" spans="1:7" x14ac:dyDescent="0.2">
      <c r="B31" s="41" t="s">
        <v>42</v>
      </c>
      <c r="C31" s="42" t="s">
        <v>43</v>
      </c>
      <c r="D31">
        <f>B6+4*F7</f>
        <v>4266306</v>
      </c>
    </row>
    <row r="35" spans="1:7" x14ac:dyDescent="0.2">
      <c r="B35" s="39" t="s">
        <v>44</v>
      </c>
      <c r="G35" s="39" t="s">
        <v>55</v>
      </c>
    </row>
    <row r="37" spans="1:7" x14ac:dyDescent="0.2">
      <c r="G37" s="41" t="s">
        <v>51</v>
      </c>
    </row>
    <row r="38" spans="1:7" x14ac:dyDescent="0.2">
      <c r="G38" s="41" t="s">
        <v>48</v>
      </c>
    </row>
    <row r="43" spans="1:7" x14ac:dyDescent="0.2">
      <c r="A43" s="40"/>
      <c r="B43" s="41" t="s">
        <v>45</v>
      </c>
      <c r="C43" s="42" t="s">
        <v>43</v>
      </c>
      <c r="D43">
        <f>B11+2*F11</f>
        <v>4254374.8</v>
      </c>
    </row>
    <row r="45" spans="1:7" x14ac:dyDescent="0.2">
      <c r="A45" s="40"/>
      <c r="B45" s="43"/>
    </row>
    <row r="47" spans="1:7" x14ac:dyDescent="0.2">
      <c r="B47" s="43"/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15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9C06-FB22-4815-9BF8-4657B2740559}">
  <dimension ref="A2:H70"/>
  <sheetViews>
    <sheetView zoomScale="130" zoomScaleNormal="130" workbookViewId="0"/>
  </sheetViews>
  <sheetFormatPr defaultRowHeight="12.75" x14ac:dyDescent="0.2"/>
  <sheetData>
    <row r="2" spans="1:2" x14ac:dyDescent="0.2">
      <c r="A2" s="45" t="s">
        <v>1</v>
      </c>
      <c r="B2" s="30" t="s">
        <v>39</v>
      </c>
    </row>
    <row r="3" spans="1:2" x14ac:dyDescent="0.2">
      <c r="A3" s="45"/>
      <c r="B3" s="44" t="s">
        <v>46</v>
      </c>
    </row>
    <row r="4" spans="1:2" x14ac:dyDescent="0.2">
      <c r="B4" s="44"/>
    </row>
    <row r="5" spans="1:2" x14ac:dyDescent="0.2">
      <c r="A5" s="31" t="s">
        <v>35</v>
      </c>
      <c r="B5" s="32">
        <v>54.8</v>
      </c>
    </row>
    <row r="6" spans="1:2" x14ac:dyDescent="0.2">
      <c r="A6" s="31"/>
      <c r="B6" s="32"/>
    </row>
    <row r="7" spans="1:2" x14ac:dyDescent="0.2">
      <c r="A7" s="31"/>
      <c r="B7" s="32"/>
    </row>
    <row r="8" spans="1:2" x14ac:dyDescent="0.2">
      <c r="A8" s="31"/>
      <c r="B8" s="32"/>
    </row>
    <row r="9" spans="1:2" x14ac:dyDescent="0.2">
      <c r="A9" s="31"/>
      <c r="B9" s="32"/>
    </row>
    <row r="10" spans="1:2" x14ac:dyDescent="0.2">
      <c r="A10" s="31"/>
      <c r="B10" s="32"/>
    </row>
    <row r="11" spans="1:2" x14ac:dyDescent="0.2">
      <c r="A11" s="31"/>
      <c r="B11" s="32"/>
    </row>
    <row r="12" spans="1:2" x14ac:dyDescent="0.2">
      <c r="A12" s="31"/>
      <c r="B12" s="32"/>
    </row>
    <row r="13" spans="1:2" x14ac:dyDescent="0.2">
      <c r="A13" s="31"/>
      <c r="B13" s="32"/>
    </row>
    <row r="14" spans="1:2" x14ac:dyDescent="0.2">
      <c r="A14" s="31"/>
      <c r="B14" s="32"/>
    </row>
    <row r="15" spans="1:2" x14ac:dyDescent="0.2">
      <c r="A15" s="33" t="s">
        <v>36</v>
      </c>
      <c r="B15" s="34">
        <v>53.9</v>
      </c>
    </row>
    <row r="16" spans="1:2" x14ac:dyDescent="0.2">
      <c r="A16" s="33"/>
      <c r="B16" s="34"/>
    </row>
    <row r="17" spans="1:2" x14ac:dyDescent="0.2">
      <c r="A17" s="33"/>
      <c r="B17" s="34"/>
    </row>
    <row r="18" spans="1:2" x14ac:dyDescent="0.2">
      <c r="A18" s="33"/>
      <c r="B18" s="34"/>
    </row>
    <row r="19" spans="1:2" x14ac:dyDescent="0.2">
      <c r="A19" s="33"/>
      <c r="B19" s="34"/>
    </row>
    <row r="20" spans="1:2" x14ac:dyDescent="0.2">
      <c r="A20" s="33"/>
      <c r="B20" s="34"/>
    </row>
    <row r="21" spans="1:2" x14ac:dyDescent="0.2">
      <c r="A21" s="33"/>
      <c r="B21" s="34"/>
    </row>
    <row r="22" spans="1:2" x14ac:dyDescent="0.2">
      <c r="A22" s="33"/>
      <c r="B22" s="34"/>
    </row>
    <row r="23" spans="1:2" x14ac:dyDescent="0.2">
      <c r="A23" s="33"/>
      <c r="B23" s="34"/>
    </row>
    <row r="24" spans="1:2" x14ac:dyDescent="0.2">
      <c r="A24" s="33"/>
      <c r="B24" s="34"/>
    </row>
    <row r="25" spans="1:2" x14ac:dyDescent="0.2">
      <c r="A25" s="33"/>
      <c r="B25" s="34"/>
    </row>
    <row r="26" spans="1:2" x14ac:dyDescent="0.2">
      <c r="A26" s="33"/>
      <c r="B26" s="34"/>
    </row>
    <row r="27" spans="1:2" x14ac:dyDescent="0.2">
      <c r="A27" s="33"/>
      <c r="B27" s="34"/>
    </row>
    <row r="28" spans="1:2" x14ac:dyDescent="0.2">
      <c r="A28" s="33"/>
      <c r="B28" s="34"/>
    </row>
    <row r="29" spans="1:2" x14ac:dyDescent="0.2">
      <c r="A29" s="33"/>
      <c r="B29" s="34"/>
    </row>
    <row r="30" spans="1:2" x14ac:dyDescent="0.2">
      <c r="A30" s="33"/>
      <c r="B30" s="34"/>
    </row>
    <row r="31" spans="1:2" x14ac:dyDescent="0.2">
      <c r="A31" s="33"/>
      <c r="B31" s="34"/>
    </row>
    <row r="32" spans="1:2" x14ac:dyDescent="0.2">
      <c r="A32" s="33" t="s">
        <v>10</v>
      </c>
      <c r="B32" s="34">
        <v>42</v>
      </c>
    </row>
    <row r="33" spans="1:2" x14ac:dyDescent="0.2">
      <c r="A33" s="33"/>
      <c r="B33" s="34"/>
    </row>
    <row r="34" spans="1:2" x14ac:dyDescent="0.2">
      <c r="A34" s="33"/>
      <c r="B34" s="34"/>
    </row>
    <row r="35" spans="1:2" x14ac:dyDescent="0.2">
      <c r="A35" s="33"/>
      <c r="B35" s="34"/>
    </row>
    <row r="36" spans="1:2" x14ac:dyDescent="0.2">
      <c r="A36" s="33"/>
      <c r="B36" s="34"/>
    </row>
    <row r="37" spans="1:2" x14ac:dyDescent="0.2">
      <c r="A37" s="33" t="s">
        <v>12</v>
      </c>
      <c r="B37" s="34">
        <v>40.5</v>
      </c>
    </row>
    <row r="38" spans="1:2" x14ac:dyDescent="0.2">
      <c r="A38" s="33"/>
      <c r="B38" s="34"/>
    </row>
    <row r="39" spans="1:2" x14ac:dyDescent="0.2">
      <c r="A39" s="33"/>
      <c r="B39" s="34"/>
    </row>
    <row r="40" spans="1:2" x14ac:dyDescent="0.2">
      <c r="A40" s="33"/>
      <c r="B40" s="34"/>
    </row>
    <row r="41" spans="1:2" x14ac:dyDescent="0.2">
      <c r="A41" s="33"/>
      <c r="B41" s="34"/>
    </row>
    <row r="42" spans="1:2" x14ac:dyDescent="0.2">
      <c r="A42" s="33"/>
      <c r="B42" s="34"/>
    </row>
    <row r="43" spans="1:2" x14ac:dyDescent="0.2">
      <c r="A43" s="33"/>
      <c r="B43" s="34"/>
    </row>
    <row r="44" spans="1:2" x14ac:dyDescent="0.2">
      <c r="A44" s="33"/>
      <c r="B44" s="34"/>
    </row>
    <row r="45" spans="1:2" x14ac:dyDescent="0.2">
      <c r="A45" s="33" t="s">
        <v>13</v>
      </c>
      <c r="B45" s="34">
        <v>40.200000000000003</v>
      </c>
    </row>
    <row r="46" spans="1:2" x14ac:dyDescent="0.2">
      <c r="A46" s="35"/>
      <c r="B46" s="36"/>
    </row>
    <row r="47" spans="1:2" x14ac:dyDescent="0.2">
      <c r="A47" s="35"/>
      <c r="B47" s="36"/>
    </row>
    <row r="48" spans="1:2" x14ac:dyDescent="0.2">
      <c r="A48" s="35"/>
      <c r="B48" s="36"/>
    </row>
    <row r="49" spans="1:2" x14ac:dyDescent="0.2">
      <c r="A49" s="35"/>
      <c r="B49" s="36"/>
    </row>
    <row r="50" spans="1:2" x14ac:dyDescent="0.2">
      <c r="A50" s="35"/>
      <c r="B50" s="36"/>
    </row>
    <row r="51" spans="1:2" x14ac:dyDescent="0.2">
      <c r="A51" s="35"/>
      <c r="B51" s="36"/>
    </row>
    <row r="52" spans="1:2" x14ac:dyDescent="0.2">
      <c r="A52" s="35"/>
      <c r="B52" s="36"/>
    </row>
    <row r="53" spans="1:2" x14ac:dyDescent="0.2">
      <c r="A53" s="35"/>
      <c r="B53" s="36"/>
    </row>
    <row r="54" spans="1:2" x14ac:dyDescent="0.2">
      <c r="A54" s="35"/>
      <c r="B54" s="36"/>
    </row>
    <row r="55" spans="1:2" x14ac:dyDescent="0.2">
      <c r="A55" s="37" t="s">
        <v>14</v>
      </c>
      <c r="B55" s="38">
        <v>37.4</v>
      </c>
    </row>
    <row r="68" spans="8:8" x14ac:dyDescent="0.2">
      <c r="H68" s="40" t="s">
        <v>56</v>
      </c>
    </row>
    <row r="70" spans="8:8" x14ac:dyDescent="0.2">
      <c r="H70" s="40" t="s">
        <v>47</v>
      </c>
    </row>
  </sheetData>
  <mergeCells count="1">
    <mergeCell ref="A2:A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pokazatelji</vt:lpstr>
      <vt:lpstr>primjer iz Statistike</vt:lpstr>
      <vt:lpstr>projekcije</vt:lpstr>
      <vt:lpstr>horizontalni prekid mjerila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</dc:creator>
  <cp:lastModifiedBy>Ksenija</cp:lastModifiedBy>
  <dcterms:created xsi:type="dcterms:W3CDTF">2020-04-29T14:33:47Z</dcterms:created>
  <dcterms:modified xsi:type="dcterms:W3CDTF">2020-04-30T02:50:30Z</dcterms:modified>
</cp:coreProperties>
</file>