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642969C-681E-4AD1-83E6-A3DBD9EBACF2}" xr6:coauthVersionLast="36" xr6:coauthVersionMax="36" xr10:uidLastSave="{00000000-0000-0000-0000-000000000000}"/>
  <bookViews>
    <workbookView xWindow="0" yWindow="0" windowWidth="21570" windowHeight="7980" activeTab="2" xr2:uid="{EC838CC3-6E48-4F78-9AB4-7DEBAC98355A}"/>
  </bookViews>
  <sheets>
    <sheet name="zad 1" sheetId="1" r:id="rId1"/>
    <sheet name="zad 2" sheetId="2" r:id="rId2"/>
    <sheet name="zad 3" sheetId="3" r:id="rId3"/>
    <sheet name="zad4" sheetId="4" r:id="rId4"/>
    <sheet name="zad 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H18" i="3"/>
  <c r="F15" i="3"/>
  <c r="C15" i="3"/>
  <c r="D15" i="3"/>
  <c r="E15" i="3"/>
  <c r="B15" i="3"/>
  <c r="F14" i="3"/>
  <c r="E14" i="3"/>
  <c r="D14" i="3"/>
  <c r="C14" i="3"/>
  <c r="B14" i="3"/>
  <c r="F13" i="3"/>
  <c r="G10" i="4"/>
  <c r="G9" i="4"/>
  <c r="G8" i="4"/>
  <c r="G6" i="4"/>
  <c r="G5" i="4"/>
  <c r="A32" i="5" l="1"/>
  <c r="F14" i="5"/>
  <c r="F13" i="5"/>
  <c r="F11" i="5"/>
</calcChain>
</file>

<file path=xl/sharedStrings.xml><?xml version="1.0" encoding="utf-8"?>
<sst xmlns="http://schemas.openxmlformats.org/spreadsheetml/2006/main" count="104" uniqueCount="86">
  <si>
    <t>A</t>
  </si>
  <si>
    <t>B</t>
  </si>
  <si>
    <t>C</t>
  </si>
  <si>
    <t>tip visine</t>
  </si>
  <si>
    <t>Pretpostavimo da pratimo biljke čije visinu stabljike u cm mjerimo ovisno o tri tipa staništa (A, B i C). Želimo testirati utjecaj tipa staništa na visinu biljaka,</t>
  </si>
  <si>
    <t>Anova: Single Factor</t>
  </si>
  <si>
    <t>SUMMARY</t>
  </si>
  <si>
    <t>Groups</t>
  </si>
  <si>
    <t>Count</t>
  </si>
  <si>
    <t>Sum</t>
  </si>
  <si>
    <t>Average</t>
  </si>
  <si>
    <t>Variance</t>
  </si>
  <si>
    <t>Row 1</t>
  </si>
  <si>
    <t>Row 2</t>
  </si>
  <si>
    <t>Row 3</t>
  </si>
  <si>
    <t>ANOVA</t>
  </si>
  <si>
    <t>Source of Variation</t>
  </si>
  <si>
    <t>SS</t>
  </si>
  <si>
    <t>df</t>
  </si>
  <si>
    <t>MS</t>
  </si>
  <si>
    <t>F</t>
  </si>
  <si>
    <t>P-value</t>
  </si>
  <si>
    <t>F crit</t>
  </si>
  <si>
    <t>Between Groups</t>
  </si>
  <si>
    <t>Within Groups</t>
  </si>
  <si>
    <t>Total</t>
  </si>
  <si>
    <t>Brzina</t>
  </si>
  <si>
    <t>Otkucaji srca</t>
  </si>
  <si>
    <t>Mjereni su otkucaji srca nakon 1 min vježbe na Orbitracku. Možemo li predvidjeti broj otkucaja nakon vježbe uz brzinu 8 km/h</t>
  </si>
  <si>
    <t>SUMMARY OUTPUT</t>
  </si>
  <si>
    <t>Regression Statistics</t>
  </si>
  <si>
    <t>Multiple R</t>
  </si>
  <si>
    <t>R Square</t>
  </si>
  <si>
    <t>Adjusted R Square</t>
  </si>
  <si>
    <t>Standard Error</t>
  </si>
  <si>
    <t>Observations</t>
  </si>
  <si>
    <t>Regression</t>
  </si>
  <si>
    <t>Residual</t>
  </si>
  <si>
    <t>Intercept</t>
  </si>
  <si>
    <t>Significance F</t>
  </si>
  <si>
    <t>Coefficients</t>
  </si>
  <si>
    <t>t Stat</t>
  </si>
  <si>
    <t>Lower 95%</t>
  </si>
  <si>
    <t>Upper 95%</t>
  </si>
  <si>
    <t>Lower 95,0%</t>
  </si>
  <si>
    <t>Upper 95,0%</t>
  </si>
  <si>
    <t>Neka u uzorku od 1000 mušica, njih 550 nosi odredeni genotip. Na nivou značajnosti 5% želimo testirati je li udio tog genotipa u populaciji veći od 0.4.</t>
  </si>
  <si>
    <t>n</t>
  </si>
  <si>
    <t>k</t>
  </si>
  <si>
    <t>vrijednost statistike</t>
  </si>
  <si>
    <t>p-vrijednost</t>
  </si>
  <si>
    <t>procijenjena proporcija</t>
  </si>
  <si>
    <t>uvjeti</t>
  </si>
  <si>
    <t>bez glazbe</t>
  </si>
  <si>
    <t>s glazbom</t>
  </si>
  <si>
    <t>zamorac 1</t>
  </si>
  <si>
    <t>zamorac 2</t>
  </si>
  <si>
    <t>zamorac 3</t>
  </si>
  <si>
    <t>zamorac 5</t>
  </si>
  <si>
    <t>zamorac 6</t>
  </si>
  <si>
    <t>zamorac 4</t>
  </si>
  <si>
    <t>zamorac 7</t>
  </si>
  <si>
    <t>U laboratoriju je mjerena količina hrane u gramima koju zamorci dnevno jedu u normalnim uvjetima i uz slušanje pop glazbe s radija. Na uzorku od 7 zamoraca su dobiveni rezultati u tablici.</t>
  </si>
  <si>
    <t>Postoji li razlika u očekivanoj dnevnoj konzumaciji hrane u ova dva režima?</t>
  </si>
  <si>
    <t>prosjek bez glazbe</t>
  </si>
  <si>
    <t>prosjek s glazbom</t>
  </si>
  <si>
    <t>standardna devijacija bez glazbe</t>
  </si>
  <si>
    <t>standardna devijacija s glazbom</t>
  </si>
  <si>
    <t>F-Test Two-Sample for Variances</t>
  </si>
  <si>
    <t>Variable 1</t>
  </si>
  <si>
    <t>Variable 2</t>
  </si>
  <si>
    <t>Mean</t>
  </si>
  <si>
    <t>P(F&lt;=f) one-tail</t>
  </si>
  <si>
    <t>F Critical one-tail</t>
  </si>
  <si>
    <t>nezaobljen Ž</t>
  </si>
  <si>
    <t>zaobljen Z</t>
  </si>
  <si>
    <t>zaobljen Ž</t>
  </si>
  <si>
    <t>frekvencije</t>
  </si>
  <si>
    <t>nezaobljen Z</t>
  </si>
  <si>
    <t>procjena standardne devijacije uzorka</t>
  </si>
  <si>
    <t>testna proporcija</t>
  </si>
  <si>
    <t>standardna devijacija prosjeka</t>
  </si>
  <si>
    <t>teorijske</t>
  </si>
  <si>
    <t>ukupno</t>
  </si>
  <si>
    <t>broj stupnjeva slobode</t>
  </si>
  <si>
    <t>Mendelov drugi zakon govori o nezavisnoj segregaciji različitih alela. Zakon tvrdi da se dva alela za dva odvojena svojstva nasljeđuju nezavisno. Mendel je konkretno proučavao dva svojstva graška za koje je pronašao da postoji dominantni alel: žutu boju i zaobljenost zrna. Označimo li alele za prvo odn. drugo svojstvo sa Y y odn Rr, ako samooprašujemo biljke koje su heterozigoti za oba svojstva, tj. nose alele rRyY lako je izračunati vjerojatnosti različitih fenotipova. Mendel je ispitivanjem 556 biljki došao do sljedeće tablice. Mendelov zakon tvrdi da su dominantne karakteristike 3 puta češće. Ako pretpostavimo da su ove dvije karakteristike (boja i zaobljenost) nezavisne, testirajte Mendelov model na ovim podacima, na razini značajnostio 5\%. Vrijedi li isti zaključak i na razini značajnosti od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</si>
</sst>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charset val="238"/>
      <scheme val="minor"/>
    </font>
    <font>
      <i/>
      <sz val="11"/>
      <color theme="1"/>
      <name val="Calibri"/>
      <family val="2"/>
      <charset val="238"/>
      <scheme val="minor"/>
    </font>
    <font>
      <b/>
      <sz val="9"/>
      <color rgb="FF1F2328"/>
      <name val="Segoe UI"/>
      <family val="2"/>
      <charset val="238"/>
    </font>
    <font>
      <sz val="9"/>
      <color rgb="FF1F2328"/>
      <name val="Var(--fontStack-monospace, ui-m"/>
    </font>
    <font>
      <sz val="9"/>
      <color rgb="FF1F2328"/>
      <name val="Segoe UI"/>
      <family val="2"/>
      <charset val="238"/>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15">
    <xf numFmtId="0" fontId="0" fillId="0" borderId="0" xfId="0"/>
    <xf numFmtId="2" fontId="0" fillId="0" borderId="0" xfId="0" applyNumberFormat="1"/>
    <xf numFmtId="0" fontId="0" fillId="0" borderId="0" xfId="0" applyFill="1" applyBorder="1" applyAlignment="1"/>
    <xf numFmtId="0" fontId="0" fillId="0" borderId="1" xfId="0" applyFill="1" applyBorder="1" applyAlignment="1"/>
    <xf numFmtId="0" fontId="1" fillId="0" borderId="2" xfId="0" applyFont="1" applyFill="1" applyBorder="1" applyAlignment="1">
      <alignment horizontal="center"/>
    </xf>
    <xf numFmtId="0" fontId="3" fillId="2" borderId="0" xfId="0" applyFont="1" applyFill="1" applyAlignment="1">
      <alignment horizontal="right" vertical="center" wrapText="1" indent="1"/>
    </xf>
    <xf numFmtId="0" fontId="4" fillId="2" borderId="0" xfId="0" applyFont="1" applyFill="1" applyAlignment="1">
      <alignment vertical="center"/>
    </xf>
    <xf numFmtId="0" fontId="0" fillId="0" borderId="0" xfId="0" applyNumberFormat="1"/>
    <xf numFmtId="0" fontId="0" fillId="0" borderId="0" xfId="0" applyAlignment="1">
      <alignment horizontal="center"/>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1" fillId="0" borderId="2" xfId="0" applyFont="1" applyFill="1" applyBorder="1" applyAlignment="1">
      <alignment horizontal="centerContinuous"/>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'zad 2'!$A$4:$A$14</c:f>
              <c:numCache>
                <c:formatCode>General</c:formatCode>
                <c:ptCount val="11"/>
                <c:pt idx="0">
                  <c:v>0</c:v>
                </c:pt>
                <c:pt idx="1">
                  <c:v>1.6</c:v>
                </c:pt>
                <c:pt idx="2">
                  <c:v>3.1</c:v>
                </c:pt>
                <c:pt idx="3">
                  <c:v>4</c:v>
                </c:pt>
                <c:pt idx="4">
                  <c:v>5</c:v>
                </c:pt>
                <c:pt idx="5">
                  <c:v>6</c:v>
                </c:pt>
                <c:pt idx="6">
                  <c:v>6.9</c:v>
                </c:pt>
                <c:pt idx="7">
                  <c:v>7.7</c:v>
                </c:pt>
                <c:pt idx="8">
                  <c:v>8.6999999999999993</c:v>
                </c:pt>
                <c:pt idx="9">
                  <c:v>12.4</c:v>
                </c:pt>
                <c:pt idx="10">
                  <c:v>15.3</c:v>
                </c:pt>
              </c:numCache>
            </c:numRef>
          </c:xVal>
          <c:yVal>
            <c:numRef>
              <c:f>'zad 2'!$B$4:$B$14</c:f>
              <c:numCache>
                <c:formatCode>General</c:formatCode>
                <c:ptCount val="11"/>
                <c:pt idx="0">
                  <c:v>57</c:v>
                </c:pt>
                <c:pt idx="1">
                  <c:v>69</c:v>
                </c:pt>
                <c:pt idx="2">
                  <c:v>78</c:v>
                </c:pt>
                <c:pt idx="3">
                  <c:v>80</c:v>
                </c:pt>
                <c:pt idx="4">
                  <c:v>85</c:v>
                </c:pt>
                <c:pt idx="5">
                  <c:v>87</c:v>
                </c:pt>
                <c:pt idx="6">
                  <c:v>90</c:v>
                </c:pt>
                <c:pt idx="7">
                  <c:v>92</c:v>
                </c:pt>
                <c:pt idx="8">
                  <c:v>97</c:v>
                </c:pt>
                <c:pt idx="9">
                  <c:v>108</c:v>
                </c:pt>
                <c:pt idx="10">
                  <c:v>119</c:v>
                </c:pt>
              </c:numCache>
            </c:numRef>
          </c:yVal>
          <c:smooth val="0"/>
          <c:extLst>
            <c:ext xmlns:c16="http://schemas.microsoft.com/office/drawing/2014/chart" uri="{C3380CC4-5D6E-409C-BE32-E72D297353CC}">
              <c16:uniqueId val="{00000000-57ED-4230-913D-44A4C15569A5}"/>
            </c:ext>
          </c:extLst>
        </c:ser>
        <c:dLbls>
          <c:showLegendKey val="0"/>
          <c:showVal val="0"/>
          <c:showCatName val="0"/>
          <c:showSerName val="0"/>
          <c:showPercent val="0"/>
          <c:showBubbleSize val="0"/>
        </c:dLbls>
        <c:axId val="49624800"/>
        <c:axId val="2040733072"/>
      </c:scatterChart>
      <c:valAx>
        <c:axId val="49624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040733072"/>
        <c:crosses val="autoZero"/>
        <c:crossBetween val="midCat"/>
      </c:valAx>
      <c:valAx>
        <c:axId val="204073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96248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166687</xdr:rowOff>
    </xdr:from>
    <xdr:to>
      <xdr:col>5</xdr:col>
      <xdr:colOff>161925</xdr:colOff>
      <xdr:row>30</xdr:row>
      <xdr:rowOff>52387</xdr:rowOff>
    </xdr:to>
    <xdr:graphicFrame macro="">
      <xdr:nvGraphicFramePr>
        <xdr:cNvPr id="2" name="Chart 1">
          <a:extLst>
            <a:ext uri="{FF2B5EF4-FFF2-40B4-BE49-F238E27FC236}">
              <a16:creationId xmlns:a16="http://schemas.microsoft.com/office/drawing/2014/main" id="{C086587B-B65D-4419-A0B3-C6278F120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AC23-F60C-4617-B7BF-146D43BA98F7}">
  <dimension ref="A1:G24"/>
  <sheetViews>
    <sheetView workbookViewId="0">
      <selection activeCell="I22" sqref="I22"/>
    </sheetView>
  </sheetViews>
  <sheetFormatPr defaultRowHeight="15"/>
  <sheetData>
    <row r="1" spans="1:7">
      <c r="A1" t="s">
        <v>4</v>
      </c>
    </row>
    <row r="3" spans="1:7">
      <c r="A3" t="s">
        <v>3</v>
      </c>
    </row>
    <row r="4" spans="1:7">
      <c r="A4" t="s">
        <v>0</v>
      </c>
      <c r="B4" s="1">
        <v>136.66999999999999</v>
      </c>
      <c r="C4" s="1">
        <v>95.71</v>
      </c>
      <c r="D4" s="1">
        <v>111.64</v>
      </c>
      <c r="E4" s="1">
        <v>110.68</v>
      </c>
      <c r="F4" s="1">
        <v>69.98</v>
      </c>
      <c r="G4" s="1"/>
    </row>
    <row r="5" spans="1:7">
      <c r="A5" t="s">
        <v>1</v>
      </c>
      <c r="B5" s="1">
        <v>89.03</v>
      </c>
      <c r="C5" s="1">
        <v>91.32</v>
      </c>
      <c r="D5" s="1">
        <v>82.98</v>
      </c>
      <c r="E5" s="1">
        <v>121.06</v>
      </c>
      <c r="F5" s="1">
        <v>79.73</v>
      </c>
      <c r="G5" s="1">
        <v>63.6</v>
      </c>
    </row>
    <row r="6" spans="1:7">
      <c r="A6" t="s">
        <v>2</v>
      </c>
      <c r="B6" s="1">
        <v>111.21</v>
      </c>
      <c r="C6" s="1">
        <v>95.77</v>
      </c>
      <c r="D6" s="1">
        <v>103</v>
      </c>
      <c r="E6" s="1">
        <v>89.3</v>
      </c>
      <c r="F6" s="1">
        <v>143.97</v>
      </c>
      <c r="G6" s="1">
        <v>103.68</v>
      </c>
    </row>
    <row r="10" spans="1:7">
      <c r="A10" t="s">
        <v>5</v>
      </c>
    </row>
    <row r="12" spans="1:7" ht="15.75" thickBot="1">
      <c r="A12" t="s">
        <v>6</v>
      </c>
    </row>
    <row r="13" spans="1:7">
      <c r="A13" s="4" t="s">
        <v>7</v>
      </c>
      <c r="B13" s="4" t="s">
        <v>8</v>
      </c>
      <c r="C13" s="4" t="s">
        <v>9</v>
      </c>
      <c r="D13" s="4" t="s">
        <v>10</v>
      </c>
      <c r="E13" s="4" t="s">
        <v>11</v>
      </c>
    </row>
    <row r="14" spans="1:7">
      <c r="A14" s="2" t="s">
        <v>12</v>
      </c>
      <c r="B14" s="2">
        <v>5</v>
      </c>
      <c r="C14" s="2">
        <v>524.67999999999995</v>
      </c>
      <c r="D14" s="2">
        <v>104.93599999999999</v>
      </c>
      <c r="E14" s="2">
        <v>598.00623000000087</v>
      </c>
    </row>
    <row r="15" spans="1:7">
      <c r="A15" s="2" t="s">
        <v>13</v>
      </c>
      <c r="B15" s="2">
        <v>6</v>
      </c>
      <c r="C15" s="2">
        <v>527.72</v>
      </c>
      <c r="D15" s="2">
        <v>87.953333333333333</v>
      </c>
      <c r="E15" s="2">
        <v>358.79742666666715</v>
      </c>
    </row>
    <row r="16" spans="1:7" ht="15.75" thickBot="1">
      <c r="A16" s="3" t="s">
        <v>14</v>
      </c>
      <c r="B16" s="3">
        <v>6</v>
      </c>
      <c r="C16" s="3">
        <v>646.93000000000006</v>
      </c>
      <c r="D16" s="3">
        <v>107.82166666666667</v>
      </c>
      <c r="E16" s="3">
        <v>369.37589666666173</v>
      </c>
    </row>
    <row r="19" spans="1:7" ht="15.75" thickBot="1">
      <c r="A19" t="s">
        <v>15</v>
      </c>
    </row>
    <row r="20" spans="1:7">
      <c r="A20" s="4" t="s">
        <v>16</v>
      </c>
      <c r="B20" s="4" t="s">
        <v>17</v>
      </c>
      <c r="C20" s="4" t="s">
        <v>18</v>
      </c>
      <c r="D20" s="4" t="s">
        <v>19</v>
      </c>
      <c r="E20" s="4" t="s">
        <v>20</v>
      </c>
      <c r="F20" s="4" t="s">
        <v>21</v>
      </c>
      <c r="G20" s="4" t="s">
        <v>22</v>
      </c>
    </row>
    <row r="21" spans="1:7">
      <c r="A21" s="2" t="s">
        <v>23</v>
      </c>
      <c r="B21" s="2">
        <v>1359.5979574509793</v>
      </c>
      <c r="C21" s="2">
        <v>2</v>
      </c>
      <c r="D21" s="2">
        <v>679.79897872548963</v>
      </c>
      <c r="E21" s="2">
        <v>1.5775496118757268</v>
      </c>
      <c r="F21" s="2">
        <v>0.2410702451198255</v>
      </c>
      <c r="G21" s="2">
        <v>3.7388918324407361</v>
      </c>
    </row>
    <row r="22" spans="1:7">
      <c r="A22" s="2" t="s">
        <v>24</v>
      </c>
      <c r="B22" s="2">
        <v>6032.8915366666652</v>
      </c>
      <c r="C22" s="2">
        <v>14</v>
      </c>
      <c r="D22" s="2">
        <v>430.92082404761896</v>
      </c>
      <c r="E22" s="2"/>
      <c r="F22" s="2"/>
      <c r="G22" s="2"/>
    </row>
    <row r="23" spans="1:7">
      <c r="A23" s="2"/>
      <c r="B23" s="2"/>
      <c r="C23" s="2"/>
      <c r="D23" s="2"/>
      <c r="E23" s="2"/>
      <c r="F23" s="2"/>
      <c r="G23" s="2"/>
    </row>
    <row r="24" spans="1:7" ht="15.75" thickBot="1">
      <c r="A24" s="3" t="s">
        <v>25</v>
      </c>
      <c r="B24" s="3">
        <v>7392.4894941176444</v>
      </c>
      <c r="C24" s="3">
        <v>16</v>
      </c>
      <c r="D24" s="3"/>
      <c r="E24" s="3"/>
      <c r="F24" s="3"/>
      <c r="G24"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169D-17F4-4B21-9F79-983EC4B1C22E}">
  <dimension ref="A1:I228"/>
  <sheetViews>
    <sheetView workbookViewId="0">
      <selection activeCell="L51" sqref="L51"/>
    </sheetView>
  </sheetViews>
  <sheetFormatPr defaultRowHeight="15"/>
  <cols>
    <col min="1" max="1" width="17.5703125" customWidth="1"/>
    <col min="2" max="2" width="21.140625" customWidth="1"/>
    <col min="5" max="5" width="9.140625" style="7"/>
  </cols>
  <sheetData>
    <row r="1" spans="1:2">
      <c r="A1" t="s">
        <v>28</v>
      </c>
    </row>
    <row r="3" spans="1:2">
      <c r="A3" s="8" t="s">
        <v>26</v>
      </c>
      <c r="B3" s="9" t="s">
        <v>27</v>
      </c>
    </row>
    <row r="4" spans="1:2">
      <c r="A4" s="10">
        <v>0</v>
      </c>
      <c r="B4" s="11">
        <v>57</v>
      </c>
    </row>
    <row r="5" spans="1:2">
      <c r="A5" s="10">
        <v>1.6</v>
      </c>
      <c r="B5" s="11">
        <v>69</v>
      </c>
    </row>
    <row r="6" spans="1:2">
      <c r="A6" s="10">
        <v>3.1</v>
      </c>
      <c r="B6" s="11">
        <v>78</v>
      </c>
    </row>
    <row r="7" spans="1:2">
      <c r="A7" s="10">
        <v>4</v>
      </c>
      <c r="B7" s="11">
        <v>80</v>
      </c>
    </row>
    <row r="8" spans="1:2">
      <c r="A8" s="10">
        <v>5</v>
      </c>
      <c r="B8" s="11">
        <v>85</v>
      </c>
    </row>
    <row r="9" spans="1:2">
      <c r="A9" s="10">
        <v>6</v>
      </c>
      <c r="B9" s="11">
        <v>87</v>
      </c>
    </row>
    <row r="10" spans="1:2">
      <c r="A10" s="10">
        <v>6.9</v>
      </c>
      <c r="B10" s="11">
        <v>90</v>
      </c>
    </row>
    <row r="11" spans="1:2">
      <c r="A11" s="10">
        <v>7.7</v>
      </c>
      <c r="B11" s="11">
        <v>92</v>
      </c>
    </row>
    <row r="12" spans="1:2">
      <c r="A12" s="10">
        <v>8.6999999999999993</v>
      </c>
      <c r="B12" s="11">
        <v>97</v>
      </c>
    </row>
    <row r="13" spans="1:2">
      <c r="A13" s="10">
        <v>12.4</v>
      </c>
      <c r="B13" s="11">
        <v>108</v>
      </c>
    </row>
    <row r="14" spans="1:2">
      <c r="A14" s="10">
        <v>15.3</v>
      </c>
      <c r="B14" s="11">
        <v>119</v>
      </c>
    </row>
    <row r="15" spans="1:2">
      <c r="A15" s="5"/>
      <c r="B15" s="6"/>
    </row>
    <row r="16" spans="1:2">
      <c r="A16" s="5"/>
      <c r="B16" s="6"/>
    </row>
    <row r="17" spans="1:2">
      <c r="A17" s="5"/>
      <c r="B17" s="6"/>
    </row>
    <row r="18" spans="1:2">
      <c r="A18" s="5"/>
      <c r="B18" s="6"/>
    </row>
    <row r="19" spans="1:2">
      <c r="A19" s="5"/>
      <c r="B19" s="6"/>
    </row>
    <row r="20" spans="1:2">
      <c r="A20" s="5"/>
      <c r="B20" s="6"/>
    </row>
    <row r="21" spans="1:2">
      <c r="A21" s="5"/>
      <c r="B21" s="6"/>
    </row>
    <row r="22" spans="1:2">
      <c r="A22" s="5"/>
      <c r="B22" s="6"/>
    </row>
    <row r="23" spans="1:2">
      <c r="A23" s="5"/>
      <c r="B23" s="6"/>
    </row>
    <row r="24" spans="1:2">
      <c r="A24" s="5"/>
      <c r="B24" s="6"/>
    </row>
    <row r="25" spans="1:2">
      <c r="A25" s="5"/>
      <c r="B25" s="6"/>
    </row>
    <row r="26" spans="1:2">
      <c r="A26" s="5"/>
      <c r="B26" s="6"/>
    </row>
    <row r="27" spans="1:2">
      <c r="A27" s="5"/>
      <c r="B27" s="6"/>
    </row>
    <row r="28" spans="1:2">
      <c r="A28" s="5"/>
      <c r="B28" s="6"/>
    </row>
    <row r="29" spans="1:2">
      <c r="A29" s="5"/>
      <c r="B29" s="6"/>
    </row>
    <row r="30" spans="1:2">
      <c r="A30" s="5"/>
      <c r="B30" s="6"/>
    </row>
    <row r="31" spans="1:2">
      <c r="A31" s="5"/>
      <c r="B31" s="6"/>
    </row>
    <row r="32" spans="1:2" ht="15.75" thickBot="1">
      <c r="A32" s="5"/>
      <c r="B32" s="6"/>
    </row>
    <row r="33" spans="1:6">
      <c r="A33" s="4"/>
      <c r="B33" s="4" t="s">
        <v>26</v>
      </c>
      <c r="C33" s="4" t="s">
        <v>27</v>
      </c>
    </row>
    <row r="34" spans="1:6">
      <c r="A34" s="2" t="s">
        <v>26</v>
      </c>
      <c r="B34" s="2">
        <v>1</v>
      </c>
      <c r="C34" s="2"/>
    </row>
    <row r="35" spans="1:6" ht="15.75" thickBot="1">
      <c r="A35" s="3" t="s">
        <v>27</v>
      </c>
      <c r="B35" s="3">
        <v>0.98805780479487648</v>
      </c>
      <c r="C35" s="3">
        <v>1</v>
      </c>
    </row>
    <row r="36" spans="1:6">
      <c r="A36" s="5"/>
      <c r="B36" s="6"/>
    </row>
    <row r="37" spans="1:6">
      <c r="A37" t="s">
        <v>29</v>
      </c>
      <c r="E37"/>
    </row>
    <row r="38" spans="1:6" ht="15.75" thickBot="1">
      <c r="E38"/>
    </row>
    <row r="39" spans="1:6">
      <c r="A39" s="12" t="s">
        <v>30</v>
      </c>
      <c r="B39" s="12"/>
      <c r="E39"/>
    </row>
    <row r="40" spans="1:6">
      <c r="A40" s="2" t="s">
        <v>31</v>
      </c>
      <c r="B40" s="2">
        <v>0.98805780479487648</v>
      </c>
      <c r="E40"/>
    </row>
    <row r="41" spans="1:6">
      <c r="A41" s="2" t="s">
        <v>32</v>
      </c>
      <c r="B41" s="2">
        <v>0.97625822561607034</v>
      </c>
      <c r="E41"/>
    </row>
    <row r="42" spans="1:6">
      <c r="A42" s="2" t="s">
        <v>33</v>
      </c>
      <c r="B42" s="2">
        <v>0.97362025068452263</v>
      </c>
      <c r="E42"/>
    </row>
    <row r="43" spans="1:6">
      <c r="A43" s="2" t="s">
        <v>34</v>
      </c>
      <c r="B43" s="2">
        <v>0.73574265356281554</v>
      </c>
      <c r="E43"/>
    </row>
    <row r="44" spans="1:6" ht="15.75" thickBot="1">
      <c r="A44" s="3" t="s">
        <v>35</v>
      </c>
      <c r="B44" s="3">
        <v>11</v>
      </c>
      <c r="E44"/>
    </row>
    <row r="45" spans="1:6">
      <c r="E45"/>
    </row>
    <row r="46" spans="1:6" ht="15.75" thickBot="1">
      <c r="A46" t="s">
        <v>15</v>
      </c>
      <c r="E46"/>
    </row>
    <row r="47" spans="1:6">
      <c r="A47" s="4"/>
      <c r="B47" s="4" t="s">
        <v>18</v>
      </c>
      <c r="C47" s="4" t="s">
        <v>17</v>
      </c>
      <c r="D47" s="4" t="s">
        <v>19</v>
      </c>
      <c r="E47" s="4" t="s">
        <v>20</v>
      </c>
      <c r="F47" s="4" t="s">
        <v>39</v>
      </c>
    </row>
    <row r="48" spans="1:6">
      <c r="A48" s="2" t="s">
        <v>36</v>
      </c>
      <c r="B48" s="2">
        <v>1</v>
      </c>
      <c r="C48" s="2">
        <v>200.32996291137334</v>
      </c>
      <c r="D48" s="2">
        <v>200.32996291137334</v>
      </c>
      <c r="E48" s="2">
        <v>370.07865917940541</v>
      </c>
      <c r="F48" s="2">
        <v>1.2789412908756278E-8</v>
      </c>
    </row>
    <row r="49" spans="1:9">
      <c r="A49" s="2" t="s">
        <v>37</v>
      </c>
      <c r="B49" s="2">
        <v>9</v>
      </c>
      <c r="C49" s="2">
        <v>4.8718552704448781</v>
      </c>
      <c r="D49" s="2">
        <v>0.54131725227165317</v>
      </c>
      <c r="E49" s="2"/>
      <c r="F49" s="2"/>
    </row>
    <row r="50" spans="1:9" ht="15.75" thickBot="1">
      <c r="A50" s="3" t="s">
        <v>25</v>
      </c>
      <c r="B50" s="3">
        <v>10</v>
      </c>
      <c r="C50" s="3">
        <v>205.20181818181823</v>
      </c>
      <c r="D50" s="3"/>
      <c r="E50" s="3"/>
      <c r="F50" s="3"/>
    </row>
    <row r="51" spans="1:9" ht="15.75" thickBot="1">
      <c r="E51"/>
    </row>
    <row r="52" spans="1:9">
      <c r="A52" s="4"/>
      <c r="B52" s="4" t="s">
        <v>40</v>
      </c>
      <c r="C52" s="4" t="s">
        <v>34</v>
      </c>
      <c r="D52" s="4" t="s">
        <v>41</v>
      </c>
      <c r="E52" s="4" t="s">
        <v>21</v>
      </c>
      <c r="F52" s="4" t="s">
        <v>42</v>
      </c>
      <c r="G52" s="4" t="s">
        <v>43</v>
      </c>
      <c r="H52" s="4" t="s">
        <v>44</v>
      </c>
      <c r="I52" s="4" t="s">
        <v>45</v>
      </c>
    </row>
    <row r="53" spans="1:9">
      <c r="A53" s="2" t="s">
        <v>38</v>
      </c>
      <c r="B53" s="2">
        <v>-16.344489569872636</v>
      </c>
      <c r="C53" s="2">
        <v>1.2043287746322482</v>
      </c>
      <c r="D53" s="2">
        <v>-13.571451512369254</v>
      </c>
      <c r="E53" s="2">
        <v>2.6819164091664809E-7</v>
      </c>
      <c r="F53" s="2">
        <v>-19.068870533770962</v>
      </c>
      <c r="G53" s="2">
        <v>-13.620108605974309</v>
      </c>
      <c r="H53" s="2">
        <v>-19.068870533770962</v>
      </c>
      <c r="I53" s="2">
        <v>-13.620108605974309</v>
      </c>
    </row>
    <row r="54" spans="1:9" ht="15.75" thickBot="1">
      <c r="A54" s="3" t="s">
        <v>27</v>
      </c>
      <c r="B54" s="3">
        <v>0.260383976370685</v>
      </c>
      <c r="C54" s="3">
        <v>1.3535279676456175E-2</v>
      </c>
      <c r="D54" s="3">
        <v>19.237428601021644</v>
      </c>
      <c r="E54" s="3">
        <v>1.2789412908756232E-8</v>
      </c>
      <c r="F54" s="3">
        <v>0.2297650465001127</v>
      </c>
      <c r="G54" s="3">
        <v>0.2910029062412573</v>
      </c>
      <c r="H54" s="3">
        <v>0.2297650465001127</v>
      </c>
      <c r="I54" s="3">
        <v>0.2910029062412573</v>
      </c>
    </row>
    <row r="55" spans="1:9">
      <c r="E55"/>
    </row>
    <row r="56" spans="1:9">
      <c r="E56"/>
    </row>
    <row r="57" spans="1:9">
      <c r="E57"/>
    </row>
    <row r="58" spans="1:9">
      <c r="A58" s="5"/>
      <c r="B58" s="6"/>
    </row>
    <row r="59" spans="1:9">
      <c r="A59" s="5"/>
      <c r="B59" s="6"/>
    </row>
    <row r="60" spans="1:9">
      <c r="A60" s="5"/>
      <c r="B60" s="6"/>
    </row>
    <row r="61" spans="1:9">
      <c r="A61" s="5"/>
      <c r="B61" s="6"/>
    </row>
    <row r="62" spans="1:9">
      <c r="A62" s="5"/>
      <c r="B62" s="6"/>
    </row>
    <row r="63" spans="1:9">
      <c r="A63" s="5"/>
      <c r="B63" s="6"/>
    </row>
    <row r="64" spans="1:9">
      <c r="A64" s="5"/>
      <c r="B64" s="6"/>
    </row>
    <row r="65" spans="1:2">
      <c r="A65" s="5"/>
      <c r="B65" s="6"/>
    </row>
    <row r="66" spans="1:2">
      <c r="A66" s="5"/>
      <c r="B66" s="6"/>
    </row>
    <row r="67" spans="1:2">
      <c r="A67" s="5"/>
      <c r="B67" s="6"/>
    </row>
    <row r="68" spans="1:2">
      <c r="A68" s="5"/>
      <c r="B68" s="6"/>
    </row>
    <row r="69" spans="1:2">
      <c r="A69" s="5"/>
      <c r="B69" s="6"/>
    </row>
    <row r="70" spans="1:2">
      <c r="A70" s="5"/>
      <c r="B70" s="6"/>
    </row>
    <row r="71" spans="1:2">
      <c r="A71" s="5"/>
      <c r="B71" s="6"/>
    </row>
    <row r="72" spans="1:2">
      <c r="A72" s="5"/>
      <c r="B72" s="6"/>
    </row>
    <row r="73" spans="1:2">
      <c r="A73" s="5"/>
      <c r="B73" s="6"/>
    </row>
    <row r="74" spans="1:2">
      <c r="A74" s="5"/>
      <c r="B74" s="6"/>
    </row>
    <row r="75" spans="1:2">
      <c r="A75" s="5"/>
      <c r="B75" s="6"/>
    </row>
    <row r="76" spans="1:2">
      <c r="A76" s="5"/>
      <c r="B76" s="6"/>
    </row>
    <row r="77" spans="1:2">
      <c r="A77" s="5"/>
      <c r="B77" s="6"/>
    </row>
    <row r="78" spans="1:2">
      <c r="A78" s="5"/>
      <c r="B78" s="6"/>
    </row>
    <row r="79" spans="1:2">
      <c r="A79" s="5"/>
      <c r="B79" s="6"/>
    </row>
    <row r="80" spans="1:2">
      <c r="A80" s="5"/>
      <c r="B80" s="6"/>
    </row>
    <row r="81" spans="1:2">
      <c r="A81" s="5"/>
      <c r="B81" s="6"/>
    </row>
    <row r="82" spans="1:2">
      <c r="A82" s="5"/>
      <c r="B82" s="6"/>
    </row>
    <row r="83" spans="1:2">
      <c r="A83" s="5"/>
      <c r="B83" s="6"/>
    </row>
    <row r="84" spans="1:2">
      <c r="A84" s="5"/>
      <c r="B84" s="6"/>
    </row>
    <row r="85" spans="1:2">
      <c r="A85" s="5"/>
      <c r="B85" s="6"/>
    </row>
    <row r="86" spans="1:2">
      <c r="A86" s="5"/>
      <c r="B86" s="6"/>
    </row>
    <row r="87" spans="1:2">
      <c r="A87" s="5"/>
      <c r="B87" s="6"/>
    </row>
    <row r="88" spans="1:2">
      <c r="A88" s="5"/>
      <c r="B88" s="6"/>
    </row>
    <row r="89" spans="1:2">
      <c r="A89" s="5"/>
      <c r="B89" s="6"/>
    </row>
    <row r="90" spans="1:2">
      <c r="A90" s="5"/>
      <c r="B90" s="6"/>
    </row>
    <row r="91" spans="1:2">
      <c r="A91" s="5"/>
      <c r="B91" s="6"/>
    </row>
    <row r="92" spans="1:2">
      <c r="A92" s="5"/>
      <c r="B92" s="6"/>
    </row>
    <row r="93" spans="1:2">
      <c r="A93" s="5"/>
      <c r="B93" s="6"/>
    </row>
    <row r="94" spans="1:2">
      <c r="A94" s="5"/>
      <c r="B94" s="6"/>
    </row>
    <row r="95" spans="1:2">
      <c r="A95" s="5"/>
      <c r="B95" s="6"/>
    </row>
    <row r="96" spans="1:2">
      <c r="A96" s="5"/>
      <c r="B96" s="6"/>
    </row>
    <row r="97" spans="1:2">
      <c r="A97" s="5"/>
      <c r="B97" s="6"/>
    </row>
    <row r="98" spans="1:2">
      <c r="A98" s="5"/>
      <c r="B98" s="6"/>
    </row>
    <row r="99" spans="1:2">
      <c r="A99" s="5"/>
      <c r="B99" s="6"/>
    </row>
    <row r="100" spans="1:2">
      <c r="A100" s="5"/>
      <c r="B100" s="6"/>
    </row>
    <row r="101" spans="1:2">
      <c r="A101" s="5"/>
      <c r="B101" s="6"/>
    </row>
    <row r="102" spans="1:2">
      <c r="A102" s="5"/>
      <c r="B102" s="6"/>
    </row>
    <row r="103" spans="1:2">
      <c r="A103" s="5"/>
      <c r="B103" s="6"/>
    </row>
    <row r="104" spans="1:2">
      <c r="A104" s="5"/>
      <c r="B104" s="6"/>
    </row>
    <row r="105" spans="1:2">
      <c r="A105" s="5"/>
      <c r="B105" s="6"/>
    </row>
    <row r="106" spans="1:2">
      <c r="A106" s="5"/>
      <c r="B106" s="6"/>
    </row>
    <row r="107" spans="1:2">
      <c r="A107" s="5"/>
      <c r="B107" s="6"/>
    </row>
    <row r="108" spans="1:2">
      <c r="A108" s="5"/>
      <c r="B108" s="6"/>
    </row>
    <row r="109" spans="1:2">
      <c r="A109" s="5"/>
      <c r="B109" s="6"/>
    </row>
    <row r="110" spans="1:2">
      <c r="A110" s="5"/>
      <c r="B110" s="6"/>
    </row>
    <row r="111" spans="1:2">
      <c r="A111" s="5"/>
      <c r="B111" s="6"/>
    </row>
    <row r="112" spans="1:2">
      <c r="A112" s="5"/>
      <c r="B112" s="6"/>
    </row>
    <row r="113" spans="1:2">
      <c r="A113" s="5"/>
      <c r="B113" s="6"/>
    </row>
    <row r="114" spans="1:2">
      <c r="A114" s="5"/>
      <c r="B114" s="6"/>
    </row>
    <row r="115" spans="1:2">
      <c r="A115" s="5"/>
      <c r="B115" s="6"/>
    </row>
    <row r="116" spans="1:2">
      <c r="A116" s="5"/>
      <c r="B116" s="6"/>
    </row>
    <row r="117" spans="1:2">
      <c r="A117" s="5"/>
      <c r="B117" s="6"/>
    </row>
    <row r="118" spans="1:2">
      <c r="A118" s="5"/>
      <c r="B118" s="6"/>
    </row>
    <row r="119" spans="1:2">
      <c r="A119" s="5"/>
      <c r="B119" s="6"/>
    </row>
    <row r="120" spans="1:2">
      <c r="A120" s="5"/>
      <c r="B120" s="6"/>
    </row>
    <row r="121" spans="1:2">
      <c r="A121" s="5"/>
      <c r="B121" s="6"/>
    </row>
    <row r="122" spans="1:2">
      <c r="A122" s="5"/>
      <c r="B122" s="6"/>
    </row>
    <row r="123" spans="1:2">
      <c r="A123" s="5"/>
      <c r="B123" s="6"/>
    </row>
    <row r="124" spans="1:2">
      <c r="A124" s="5"/>
      <c r="B124" s="6"/>
    </row>
    <row r="125" spans="1:2">
      <c r="A125" s="5"/>
      <c r="B125" s="6"/>
    </row>
    <row r="126" spans="1:2">
      <c r="A126" s="5"/>
      <c r="B126" s="6"/>
    </row>
    <row r="127" spans="1:2">
      <c r="A127" s="5"/>
      <c r="B127" s="6"/>
    </row>
    <row r="128" spans="1:2">
      <c r="A128" s="5"/>
      <c r="B128" s="6"/>
    </row>
    <row r="129" spans="1:2">
      <c r="A129" s="5"/>
      <c r="B129" s="6"/>
    </row>
    <row r="130" spans="1:2">
      <c r="A130" s="5"/>
      <c r="B130" s="6"/>
    </row>
    <row r="131" spans="1:2">
      <c r="A131" s="5"/>
      <c r="B131" s="6"/>
    </row>
    <row r="132" spans="1:2">
      <c r="A132" s="5"/>
      <c r="B132" s="6"/>
    </row>
    <row r="133" spans="1:2">
      <c r="A133" s="5"/>
      <c r="B133" s="6"/>
    </row>
    <row r="134" spans="1:2">
      <c r="A134" s="5"/>
      <c r="B134" s="6"/>
    </row>
    <row r="135" spans="1:2">
      <c r="A135" s="5"/>
      <c r="B135" s="6"/>
    </row>
    <row r="136" spans="1:2">
      <c r="A136" s="5"/>
      <c r="B136" s="6"/>
    </row>
    <row r="137" spans="1:2">
      <c r="A137" s="5"/>
      <c r="B137" s="6"/>
    </row>
    <row r="138" spans="1:2">
      <c r="A138" s="5"/>
      <c r="B138" s="6"/>
    </row>
    <row r="139" spans="1:2">
      <c r="A139" s="5"/>
      <c r="B139" s="6"/>
    </row>
    <row r="140" spans="1:2">
      <c r="A140" s="5"/>
      <c r="B140" s="6"/>
    </row>
    <row r="141" spans="1:2">
      <c r="A141" s="5"/>
      <c r="B141" s="6"/>
    </row>
    <row r="142" spans="1:2">
      <c r="A142" s="5"/>
      <c r="B142" s="6"/>
    </row>
    <row r="143" spans="1:2">
      <c r="A143" s="5"/>
      <c r="B143" s="6"/>
    </row>
    <row r="144" spans="1:2">
      <c r="A144" s="5"/>
      <c r="B144" s="6"/>
    </row>
    <row r="145" spans="1:2">
      <c r="A145" s="5"/>
      <c r="B145" s="6"/>
    </row>
    <row r="146" spans="1:2">
      <c r="A146" s="5"/>
      <c r="B146" s="6"/>
    </row>
    <row r="147" spans="1:2">
      <c r="A147" s="5"/>
      <c r="B147" s="6"/>
    </row>
    <row r="148" spans="1:2">
      <c r="A148" s="5"/>
      <c r="B148" s="6"/>
    </row>
    <row r="149" spans="1:2">
      <c r="A149" s="5"/>
      <c r="B149" s="6"/>
    </row>
    <row r="150" spans="1:2">
      <c r="A150" s="5"/>
      <c r="B150" s="6"/>
    </row>
    <row r="151" spans="1:2">
      <c r="A151" s="5"/>
      <c r="B151" s="6"/>
    </row>
    <row r="152" spans="1:2">
      <c r="A152" s="5"/>
      <c r="B152" s="6"/>
    </row>
    <row r="153" spans="1:2">
      <c r="A153" s="5"/>
      <c r="B153" s="6"/>
    </row>
    <row r="154" spans="1:2">
      <c r="A154" s="5"/>
      <c r="B154" s="6"/>
    </row>
    <row r="155" spans="1:2">
      <c r="A155" s="5"/>
      <c r="B155" s="6"/>
    </row>
    <row r="156" spans="1:2">
      <c r="A156" s="5"/>
      <c r="B156" s="6"/>
    </row>
    <row r="157" spans="1:2">
      <c r="A157" s="5"/>
      <c r="B157" s="6"/>
    </row>
    <row r="158" spans="1:2">
      <c r="A158" s="5"/>
      <c r="B158" s="6"/>
    </row>
    <row r="159" spans="1:2">
      <c r="A159" s="5"/>
      <c r="B159" s="6"/>
    </row>
    <row r="160" spans="1:2">
      <c r="A160" s="5"/>
      <c r="B160" s="6"/>
    </row>
    <row r="161" spans="1:2">
      <c r="A161" s="5"/>
      <c r="B161" s="6"/>
    </row>
    <row r="162" spans="1:2">
      <c r="A162" s="5"/>
      <c r="B162" s="6"/>
    </row>
    <row r="163" spans="1:2">
      <c r="A163" s="5"/>
      <c r="B163" s="6"/>
    </row>
    <row r="164" spans="1:2">
      <c r="A164" s="5"/>
      <c r="B164" s="6"/>
    </row>
    <row r="165" spans="1:2">
      <c r="A165" s="5"/>
      <c r="B165" s="6"/>
    </row>
    <row r="166" spans="1:2">
      <c r="A166" s="5"/>
      <c r="B166" s="6"/>
    </row>
    <row r="167" spans="1:2">
      <c r="A167" s="5"/>
      <c r="B167" s="6"/>
    </row>
    <row r="168" spans="1:2">
      <c r="A168" s="5"/>
      <c r="B168" s="6"/>
    </row>
    <row r="169" spans="1:2">
      <c r="A169" s="5"/>
      <c r="B169" s="6"/>
    </row>
    <row r="170" spans="1:2">
      <c r="A170" s="5"/>
      <c r="B170" s="6"/>
    </row>
    <row r="171" spans="1:2">
      <c r="A171" s="5"/>
      <c r="B171" s="6"/>
    </row>
    <row r="172" spans="1:2">
      <c r="A172" s="5"/>
      <c r="B172" s="6"/>
    </row>
    <row r="173" spans="1:2">
      <c r="A173" s="5"/>
      <c r="B173" s="6"/>
    </row>
    <row r="174" spans="1:2">
      <c r="A174" s="5"/>
      <c r="B174" s="6"/>
    </row>
    <row r="175" spans="1:2">
      <c r="A175" s="5"/>
      <c r="B175" s="6"/>
    </row>
    <row r="176" spans="1:2">
      <c r="A176" s="5"/>
      <c r="B176" s="6"/>
    </row>
    <row r="177" spans="1:2">
      <c r="A177" s="5"/>
      <c r="B177" s="6"/>
    </row>
    <row r="178" spans="1:2">
      <c r="A178" s="5"/>
      <c r="B178" s="6"/>
    </row>
    <row r="179" spans="1:2">
      <c r="A179" s="5"/>
      <c r="B179" s="6"/>
    </row>
    <row r="180" spans="1:2">
      <c r="A180" s="5"/>
      <c r="B180" s="6"/>
    </row>
    <row r="181" spans="1:2">
      <c r="A181" s="5"/>
      <c r="B181" s="6"/>
    </row>
    <row r="182" spans="1:2">
      <c r="A182" s="5"/>
      <c r="B182" s="6"/>
    </row>
    <row r="183" spans="1:2">
      <c r="A183" s="5"/>
      <c r="B183" s="6"/>
    </row>
    <row r="184" spans="1:2">
      <c r="A184" s="5"/>
      <c r="B184" s="6"/>
    </row>
    <row r="185" spans="1:2">
      <c r="A185" s="5"/>
      <c r="B185" s="6"/>
    </row>
    <row r="186" spans="1:2">
      <c r="A186" s="5"/>
      <c r="B186" s="6"/>
    </row>
    <row r="187" spans="1:2">
      <c r="A187" s="5"/>
      <c r="B187" s="6"/>
    </row>
    <row r="188" spans="1:2">
      <c r="A188" s="5"/>
      <c r="B188" s="6"/>
    </row>
    <row r="189" spans="1:2">
      <c r="A189" s="5"/>
      <c r="B189" s="6"/>
    </row>
    <row r="190" spans="1:2">
      <c r="A190" s="5"/>
      <c r="B190" s="6"/>
    </row>
    <row r="191" spans="1:2">
      <c r="A191" s="5"/>
      <c r="B191" s="6"/>
    </row>
    <row r="192" spans="1:2">
      <c r="A192" s="5"/>
      <c r="B192" s="6"/>
    </row>
    <row r="193" spans="1:2">
      <c r="A193" s="5"/>
      <c r="B193" s="6"/>
    </row>
    <row r="194" spans="1:2">
      <c r="A194" s="5"/>
      <c r="B194" s="6"/>
    </row>
    <row r="195" spans="1:2">
      <c r="A195" s="5"/>
      <c r="B195" s="6"/>
    </row>
    <row r="196" spans="1:2">
      <c r="A196" s="5"/>
      <c r="B196" s="6"/>
    </row>
    <row r="197" spans="1:2">
      <c r="A197" s="5"/>
      <c r="B197" s="6"/>
    </row>
    <row r="198" spans="1:2">
      <c r="A198" s="5"/>
      <c r="B198" s="6"/>
    </row>
    <row r="199" spans="1:2">
      <c r="A199" s="5"/>
      <c r="B199" s="6"/>
    </row>
    <row r="200" spans="1:2">
      <c r="A200" s="5"/>
      <c r="B200" s="6"/>
    </row>
    <row r="201" spans="1:2">
      <c r="A201" s="5"/>
      <c r="B201" s="6"/>
    </row>
    <row r="202" spans="1:2">
      <c r="A202" s="5"/>
      <c r="B202" s="6"/>
    </row>
    <row r="203" spans="1:2">
      <c r="A203" s="5"/>
      <c r="B203" s="6"/>
    </row>
    <row r="204" spans="1:2">
      <c r="A204" s="5"/>
      <c r="B204" s="6"/>
    </row>
    <row r="205" spans="1:2">
      <c r="A205" s="5"/>
      <c r="B205" s="6"/>
    </row>
    <row r="206" spans="1:2">
      <c r="A206" s="5"/>
      <c r="B206" s="6"/>
    </row>
    <row r="207" spans="1:2">
      <c r="A207" s="5"/>
      <c r="B207" s="6"/>
    </row>
    <row r="208" spans="1:2">
      <c r="A208" s="5"/>
      <c r="B208" s="6"/>
    </row>
    <row r="209" spans="1:2">
      <c r="A209" s="5"/>
      <c r="B209" s="6"/>
    </row>
    <row r="210" spans="1:2">
      <c r="A210" s="5"/>
      <c r="B210" s="6"/>
    </row>
    <row r="211" spans="1:2">
      <c r="A211" s="5"/>
      <c r="B211" s="6"/>
    </row>
    <row r="212" spans="1:2">
      <c r="A212" s="5"/>
      <c r="B212" s="6"/>
    </row>
    <row r="213" spans="1:2">
      <c r="A213" s="5"/>
      <c r="B213" s="6"/>
    </row>
    <row r="214" spans="1:2">
      <c r="A214" s="5"/>
      <c r="B214" s="6"/>
    </row>
    <row r="215" spans="1:2">
      <c r="A215" s="5"/>
      <c r="B215" s="6"/>
    </row>
    <row r="216" spans="1:2">
      <c r="A216" s="5"/>
      <c r="B216" s="6"/>
    </row>
    <row r="217" spans="1:2">
      <c r="A217" s="5"/>
      <c r="B217" s="6"/>
    </row>
    <row r="218" spans="1:2">
      <c r="A218" s="5"/>
      <c r="B218" s="6"/>
    </row>
    <row r="219" spans="1:2">
      <c r="A219" s="5"/>
      <c r="B219" s="6"/>
    </row>
    <row r="220" spans="1:2">
      <c r="A220" s="5"/>
      <c r="B220" s="6"/>
    </row>
    <row r="221" spans="1:2">
      <c r="A221" s="5"/>
      <c r="B221" s="6"/>
    </row>
    <row r="222" spans="1:2">
      <c r="A222" s="5"/>
      <c r="B222" s="6"/>
    </row>
    <row r="223" spans="1:2">
      <c r="A223" s="5"/>
      <c r="B223" s="6"/>
    </row>
    <row r="224" spans="1:2">
      <c r="A224" s="5"/>
      <c r="B224" s="6"/>
    </row>
    <row r="225" spans="1:2">
      <c r="A225" s="5"/>
      <c r="B225" s="6"/>
    </row>
    <row r="226" spans="1:2">
      <c r="A226" s="5"/>
      <c r="B226" s="6"/>
    </row>
    <row r="227" spans="1:2">
      <c r="A227" s="5"/>
      <c r="B227" s="6"/>
    </row>
    <row r="228" spans="1:2">
      <c r="A228" s="5"/>
      <c r="B228" s="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26A8-05DC-43D8-95AB-2F5B77229E52}">
  <dimension ref="A1:L19"/>
  <sheetViews>
    <sheetView tabSelected="1" workbookViewId="0">
      <selection activeCell="A11" sqref="A11"/>
    </sheetView>
  </sheetViews>
  <sheetFormatPr defaultRowHeight="15"/>
  <cols>
    <col min="1" max="1" width="14" customWidth="1"/>
    <col min="2" max="2" width="12.5703125" customWidth="1"/>
    <col min="3" max="4" width="14.42578125" customWidth="1"/>
  </cols>
  <sheetData>
    <row r="1" spans="1:12">
      <c r="A1" s="13" t="s">
        <v>85</v>
      </c>
      <c r="B1" s="14"/>
      <c r="C1" s="14"/>
      <c r="D1" s="14"/>
      <c r="E1" s="14"/>
      <c r="F1" s="14"/>
      <c r="G1" s="14"/>
      <c r="H1" s="14"/>
      <c r="I1" s="14"/>
      <c r="J1" s="14"/>
      <c r="K1" s="14"/>
      <c r="L1" s="14"/>
    </row>
    <row r="2" spans="1:12">
      <c r="A2" s="14"/>
      <c r="B2" s="14"/>
      <c r="C2" s="14"/>
      <c r="D2" s="14"/>
      <c r="E2" s="14"/>
      <c r="F2" s="14"/>
      <c r="G2" s="14"/>
      <c r="H2" s="14"/>
      <c r="I2" s="14"/>
      <c r="J2" s="14"/>
      <c r="K2" s="14"/>
      <c r="L2" s="14"/>
    </row>
    <row r="3" spans="1:12">
      <c r="A3" s="14"/>
      <c r="B3" s="14"/>
      <c r="C3" s="14"/>
      <c r="D3" s="14"/>
      <c r="E3" s="14"/>
      <c r="F3" s="14"/>
      <c r="G3" s="14"/>
      <c r="H3" s="14"/>
      <c r="I3" s="14"/>
      <c r="J3" s="14"/>
      <c r="K3" s="14"/>
      <c r="L3" s="14"/>
    </row>
    <row r="4" spans="1:12">
      <c r="A4" s="14"/>
      <c r="B4" s="14"/>
      <c r="C4" s="14"/>
      <c r="D4" s="14"/>
      <c r="E4" s="14"/>
      <c r="F4" s="14"/>
      <c r="G4" s="14"/>
      <c r="H4" s="14"/>
      <c r="I4" s="14"/>
      <c r="J4" s="14"/>
      <c r="K4" s="14"/>
      <c r="L4" s="14"/>
    </row>
    <row r="5" spans="1:12">
      <c r="A5" s="14"/>
      <c r="B5" s="14"/>
      <c r="C5" s="14"/>
      <c r="D5" s="14"/>
      <c r="E5" s="14"/>
      <c r="F5" s="14"/>
      <c r="G5" s="14"/>
      <c r="H5" s="14"/>
      <c r="I5" s="14"/>
      <c r="J5" s="14"/>
      <c r="K5" s="14"/>
      <c r="L5" s="14"/>
    </row>
    <row r="6" spans="1:12">
      <c r="A6" s="14"/>
      <c r="B6" s="14"/>
      <c r="C6" s="14"/>
      <c r="D6" s="14"/>
      <c r="E6" s="14"/>
      <c r="F6" s="14"/>
      <c r="G6" s="14"/>
      <c r="H6" s="14"/>
      <c r="I6" s="14"/>
      <c r="J6" s="14"/>
      <c r="K6" s="14"/>
      <c r="L6" s="14"/>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9" spans="1:12">
      <c r="A9" s="14"/>
      <c r="B9" s="14"/>
      <c r="C9" s="14"/>
      <c r="D9" s="14"/>
      <c r="E9" s="14"/>
      <c r="F9" s="14"/>
      <c r="G9" s="14"/>
      <c r="H9" s="14"/>
      <c r="I9" s="14"/>
      <c r="J9" s="14"/>
      <c r="K9" s="14"/>
      <c r="L9" s="14"/>
    </row>
    <row r="10" spans="1:12">
      <c r="A10" s="14"/>
      <c r="B10" s="14"/>
      <c r="C10" s="14"/>
      <c r="D10" s="14"/>
      <c r="E10" s="14"/>
      <c r="F10" s="14"/>
      <c r="G10" s="14"/>
      <c r="H10" s="14"/>
      <c r="I10" s="14"/>
      <c r="J10" s="14"/>
      <c r="K10" s="14"/>
      <c r="L10" s="14"/>
    </row>
    <row r="12" spans="1:12">
      <c r="B12" t="s">
        <v>78</v>
      </c>
      <c r="C12" t="s">
        <v>74</v>
      </c>
      <c r="D12" t="s">
        <v>75</v>
      </c>
      <c r="E12" t="s">
        <v>76</v>
      </c>
      <c r="F12" t="s">
        <v>83</v>
      </c>
    </row>
    <row r="13" spans="1:12">
      <c r="A13" t="s">
        <v>77</v>
      </c>
      <c r="B13">
        <v>32</v>
      </c>
      <c r="C13">
        <v>101</v>
      </c>
      <c r="D13">
        <v>108</v>
      </c>
      <c r="E13">
        <v>315</v>
      </c>
      <c r="F13">
        <f>SUM(B13:E13)</f>
        <v>556</v>
      </c>
    </row>
    <row r="14" spans="1:12">
      <c r="A14" t="s">
        <v>82</v>
      </c>
      <c r="B14">
        <f>1/16*F13</f>
        <v>34.75</v>
      </c>
      <c r="C14">
        <f>3/16*F13</f>
        <v>104.25</v>
      </c>
      <c r="D14">
        <f>3/16*F13</f>
        <v>104.25</v>
      </c>
      <c r="E14">
        <f>9/16*F13</f>
        <v>312.75</v>
      </c>
      <c r="F14">
        <f>SUM(B14:E14)</f>
        <v>556</v>
      </c>
    </row>
    <row r="15" spans="1:12">
      <c r="B15">
        <f>(B13-B14)^2/B14</f>
        <v>0.21762589928057555</v>
      </c>
      <c r="C15">
        <f t="shared" ref="C15:E15" si="0">(C13-C14)^2/C14</f>
        <v>0.10131894484412469</v>
      </c>
      <c r="D15">
        <f t="shared" si="0"/>
        <v>0.13489208633093525</v>
      </c>
      <c r="E15">
        <f t="shared" si="0"/>
        <v>1.618705035971223E-2</v>
      </c>
      <c r="F15">
        <f>SUM(B15:E15)</f>
        <v>0.47002398081534774</v>
      </c>
    </row>
    <row r="18" spans="5:8">
      <c r="E18" t="s">
        <v>84</v>
      </c>
      <c r="H18">
        <f>4-0-1</f>
        <v>3</v>
      </c>
    </row>
    <row r="19" spans="5:8">
      <c r="E19" t="s">
        <v>50</v>
      </c>
      <c r="H19">
        <f>1-_xlfn.CHISQ.DIST.RT(F15,H18)</f>
        <v>7.4574104896383941E-2</v>
      </c>
    </row>
  </sheetData>
  <mergeCells count="1">
    <mergeCell ref="A1: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B18B-33A7-4487-A519-48569BDEE418}">
  <dimension ref="A1:G10"/>
  <sheetViews>
    <sheetView workbookViewId="0">
      <selection activeCell="G10" sqref="G10"/>
    </sheetView>
  </sheetViews>
  <sheetFormatPr defaultRowHeight="15"/>
  <cols>
    <col min="6" max="6" width="19" customWidth="1"/>
  </cols>
  <sheetData>
    <row r="1" spans="1:7">
      <c r="A1" t="s">
        <v>46</v>
      </c>
    </row>
    <row r="4" spans="1:7">
      <c r="A4" t="s">
        <v>47</v>
      </c>
      <c r="B4" t="s">
        <v>48</v>
      </c>
    </row>
    <row r="5" spans="1:7">
      <c r="A5">
        <v>1000</v>
      </c>
      <c r="B5">
        <v>550</v>
      </c>
      <c r="D5" t="s">
        <v>51</v>
      </c>
      <c r="G5">
        <f>B5/A5</f>
        <v>0.55000000000000004</v>
      </c>
    </row>
    <row r="6" spans="1:7">
      <c r="D6" t="s">
        <v>79</v>
      </c>
      <c r="G6">
        <f>SQRT(G5*(1-G5))</f>
        <v>0.49749371855330998</v>
      </c>
    </row>
    <row r="7" spans="1:7">
      <c r="D7" t="s">
        <v>80</v>
      </c>
      <c r="G7">
        <v>0.4</v>
      </c>
    </row>
    <row r="8" spans="1:7">
      <c r="D8" t="s">
        <v>81</v>
      </c>
      <c r="G8">
        <f>SQRT(G7*(1-G7))</f>
        <v>0.4898979485566356</v>
      </c>
    </row>
    <row r="9" spans="1:7">
      <c r="D9" t="s">
        <v>49</v>
      </c>
      <c r="G9">
        <f>(G5-G7)/G8*SQRT(A5)</f>
        <v>9.6824583655185439</v>
      </c>
    </row>
    <row r="10" spans="1:7">
      <c r="D10" t="s">
        <v>50</v>
      </c>
      <c r="G10">
        <f>1-_xlfn.NORM.DIST(G9,0,1,TRUE)</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346AC-CB2A-4713-B758-0876024E358A}">
  <dimension ref="A1:H32"/>
  <sheetViews>
    <sheetView workbookViewId="0">
      <selection activeCell="A32" sqref="A32"/>
    </sheetView>
  </sheetViews>
  <sheetFormatPr defaultRowHeight="15"/>
  <cols>
    <col min="1" max="1" width="24.140625" customWidth="1"/>
    <col min="2" max="2" width="10.42578125" customWidth="1"/>
    <col min="3" max="3" width="10.28515625" customWidth="1"/>
  </cols>
  <sheetData>
    <row r="1" spans="1:8">
      <c r="A1" t="s">
        <v>62</v>
      </c>
    </row>
    <row r="2" spans="1:8">
      <c r="A2" t="s">
        <v>63</v>
      </c>
    </row>
    <row r="6" spans="1:8">
      <c r="A6" t="s">
        <v>52</v>
      </c>
      <c r="B6" t="s">
        <v>55</v>
      </c>
      <c r="C6" t="s">
        <v>56</v>
      </c>
      <c r="D6" t="s">
        <v>57</v>
      </c>
      <c r="E6" t="s">
        <v>60</v>
      </c>
      <c r="F6" t="s">
        <v>58</v>
      </c>
      <c r="G6" t="s">
        <v>59</v>
      </c>
      <c r="H6" t="s">
        <v>61</v>
      </c>
    </row>
    <row r="7" spans="1:8">
      <c r="A7" t="s">
        <v>53</v>
      </c>
      <c r="B7">
        <v>205</v>
      </c>
      <c r="C7">
        <v>181</v>
      </c>
      <c r="D7">
        <v>201</v>
      </c>
      <c r="E7">
        <v>211</v>
      </c>
      <c r="F7">
        <v>175</v>
      </c>
      <c r="G7">
        <v>222</v>
      </c>
      <c r="H7">
        <v>179</v>
      </c>
    </row>
    <row r="8" spans="1:8">
      <c r="A8" t="s">
        <v>54</v>
      </c>
      <c r="B8">
        <v>215</v>
      </c>
      <c r="C8">
        <v>180</v>
      </c>
      <c r="D8">
        <v>234</v>
      </c>
      <c r="E8">
        <v>214</v>
      </c>
      <c r="F8">
        <v>189</v>
      </c>
      <c r="G8">
        <v>195</v>
      </c>
      <c r="H8">
        <v>197</v>
      </c>
    </row>
    <row r="11" spans="1:8">
      <c r="B11" t="s">
        <v>64</v>
      </c>
      <c r="F11">
        <f>AVERAGE(B7:H7)</f>
        <v>196.28571428571428</v>
      </c>
    </row>
    <row r="12" spans="1:8">
      <c r="B12" t="s">
        <v>65</v>
      </c>
    </row>
    <row r="13" spans="1:8">
      <c r="B13" t="s">
        <v>66</v>
      </c>
      <c r="F13">
        <f>_xlfn.STDEV.S(B7:H7)</f>
        <v>18.080507788907973</v>
      </c>
    </row>
    <row r="14" spans="1:8">
      <c r="B14" t="s">
        <v>67</v>
      </c>
      <c r="F14">
        <f>_xlfn.STDEV.S(B8:H8)</f>
        <v>18.482939366319624</v>
      </c>
    </row>
    <row r="20" spans="1:3">
      <c r="A20" t="s">
        <v>68</v>
      </c>
    </row>
    <row r="21" spans="1:3" ht="15.75" thickBot="1"/>
    <row r="22" spans="1:3">
      <c r="A22" s="4"/>
      <c r="B22" s="4" t="s">
        <v>69</v>
      </c>
      <c r="C22" s="4" t="s">
        <v>70</v>
      </c>
    </row>
    <row r="23" spans="1:3">
      <c r="A23" s="2" t="s">
        <v>71</v>
      </c>
      <c r="B23" s="2">
        <v>203.42857142857142</v>
      </c>
      <c r="C23" s="2">
        <v>196.28571428571428</v>
      </c>
    </row>
    <row r="24" spans="1:3">
      <c r="A24" s="2" t="s">
        <v>11</v>
      </c>
      <c r="B24" s="2">
        <v>341.61904761904765</v>
      </c>
      <c r="C24" s="2">
        <v>326.90476190476187</v>
      </c>
    </row>
    <row r="25" spans="1:3">
      <c r="A25" s="2" t="s">
        <v>35</v>
      </c>
      <c r="B25" s="2">
        <v>7</v>
      </c>
      <c r="C25" s="2">
        <v>7</v>
      </c>
    </row>
    <row r="26" spans="1:3">
      <c r="A26" s="2" t="s">
        <v>18</v>
      </c>
      <c r="B26" s="2">
        <v>6</v>
      </c>
      <c r="C26" s="2">
        <v>6</v>
      </c>
    </row>
    <row r="27" spans="1:3">
      <c r="A27" s="2" t="s">
        <v>20</v>
      </c>
      <c r="B27" s="2">
        <v>1.0450109249817918</v>
      </c>
      <c r="C27" s="2"/>
    </row>
    <row r="28" spans="1:3">
      <c r="A28" s="2" t="s">
        <v>72</v>
      </c>
      <c r="B28" s="2">
        <v>0.47937218070176441</v>
      </c>
      <c r="C28" s="2"/>
    </row>
    <row r="29" spans="1:3" ht="15.75" thickBot="1">
      <c r="A29" s="3" t="s">
        <v>73</v>
      </c>
      <c r="B29" s="3">
        <v>4.2838657138226397</v>
      </c>
      <c r="C29" s="3"/>
    </row>
    <row r="32" spans="1:3">
      <c r="A32">
        <f>_xlfn.F.TEST(B7:H7,B8:H8)</f>
        <v>0.95874436140352903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zad 1</vt:lpstr>
      <vt:lpstr>zad 2</vt:lpstr>
      <vt:lpstr>zad 3</vt:lpstr>
      <vt:lpstr>zad4</vt:lpstr>
      <vt:lpstr>zad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Vanja Wagner</dc:creator>
  <cp:lastModifiedBy>Vanja Wagner</cp:lastModifiedBy>
  <dcterms:created xsi:type="dcterms:W3CDTF">2025-01-30T13:57:23Z</dcterms:created>
  <dcterms:modified xsi:type="dcterms:W3CDTF">2025-02-03T09:39:34Z</dcterms:modified>
</cp:coreProperties>
</file>